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x-fs\e-mp\831_外部対応記録\Trayport\Webサイト掲載\"/>
    </mc:Choice>
  </mc:AlternateContent>
  <xr:revisionPtr revIDLastSave="0" documentId="13_ncr:1_{F7317F7B-9161-4F39-814C-BB97083A05B8}" xr6:coauthVersionLast="47" xr6:coauthVersionMax="47" xr10:uidLastSave="{00000000-0000-0000-0000-000000000000}"/>
  <bookViews>
    <workbookView xWindow="-120" yWindow="-120" windowWidth="19440" windowHeight="10440" xr2:uid="{ED065287-CDDF-4A94-9F53-1DD6A967404C}"/>
  </bookViews>
  <sheets>
    <sheet name="電力LNG換算"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1" l="1"/>
  <c r="D10" i="1"/>
  <c r="H9" i="1"/>
  <c r="D9" i="1"/>
  <c r="I9" i="1"/>
  <c r="C8" i="1"/>
  <c r="E9" i="1" s="1"/>
</calcChain>
</file>

<file path=xl/sharedStrings.xml><?xml version="1.0" encoding="utf-8"?>
<sst xmlns="http://schemas.openxmlformats.org/spreadsheetml/2006/main" count="19" uniqueCount="16">
  <si>
    <t>基準電力価格</t>
    <rPh sb="0" eb="2">
      <t>キジュン</t>
    </rPh>
    <rPh sb="2" eb="4">
      <t>デンリョク</t>
    </rPh>
    <rPh sb="4" eb="6">
      <t>カカク</t>
    </rPh>
    <phoneticPr fontId="2"/>
  </si>
  <si>
    <t>売/買　枚数</t>
    <rPh sb="0" eb="1">
      <t>ウ</t>
    </rPh>
    <rPh sb="2" eb="3">
      <t>カ</t>
    </rPh>
    <phoneticPr fontId="2"/>
  </si>
  <si>
    <t>スプレッド値段</t>
    <rPh sb="5" eb="7">
      <t>ネダン</t>
    </rPh>
    <phoneticPr fontId="2"/>
  </si>
  <si>
    <t>→</t>
    <phoneticPr fontId="2"/>
  </si>
  <si>
    <t>価格</t>
    <rPh sb="0" eb="2">
      <t>カカク</t>
    </rPh>
    <phoneticPr fontId="2"/>
  </si>
  <si>
    <t>LNG</t>
    <phoneticPr fontId="2"/>
  </si>
  <si>
    <t>売/買　枚数</t>
    <rPh sb="0" eb="1">
      <t>ウ</t>
    </rPh>
    <rPh sb="2" eb="3">
      <t>カ</t>
    </rPh>
    <rPh sb="4" eb="6">
      <t>マイスウ</t>
    </rPh>
    <phoneticPr fontId="2"/>
  </si>
  <si>
    <t>買い</t>
  </si>
  <si>
    <t>② 電力の直近約定値段、無い場合は直前約定値段を入力 →</t>
    <rPh sb="2" eb="4">
      <t>デンリョク</t>
    </rPh>
    <rPh sb="5" eb="7">
      <t>チョッキン</t>
    </rPh>
    <rPh sb="7" eb="9">
      <t>ヤクジョウ</t>
    </rPh>
    <rPh sb="9" eb="11">
      <t>ネダン</t>
    </rPh>
    <rPh sb="12" eb="13">
      <t>ナ</t>
    </rPh>
    <rPh sb="14" eb="16">
      <t>バアイ</t>
    </rPh>
    <rPh sb="17" eb="19">
      <t>チョクゼン</t>
    </rPh>
    <rPh sb="19" eb="21">
      <t>ヤクジョウ</t>
    </rPh>
    <rPh sb="21" eb="23">
      <t>ネダン</t>
    </rPh>
    <rPh sb="24" eb="26">
      <t>ニュウリョク</t>
    </rPh>
    <phoneticPr fontId="2"/>
  </si>
  <si>
    <t>④ スパークスプレッドの取引値段を入力 → → → → → → →</t>
    <rPh sb="12" eb="16">
      <t>トリヒキネダン</t>
    </rPh>
    <rPh sb="17" eb="19">
      <t>ニュウリョク</t>
    </rPh>
    <phoneticPr fontId="2"/>
  </si>
  <si>
    <t>③ 売買をプルダウンで選択し、枚数を入力 → → → → → →</t>
    <rPh sb="2" eb="4">
      <t>バイバイ</t>
    </rPh>
    <rPh sb="11" eb="13">
      <t>センタク</t>
    </rPh>
    <rPh sb="15" eb="17">
      <t>マイスウ</t>
    </rPh>
    <rPh sb="18" eb="20">
      <t>ニュウリョク</t>
    </rPh>
    <phoneticPr fontId="2"/>
  </si>
  <si>
    <t>① ベースロードか日中ロードかをプルダウンで選択 → → →</t>
    <rPh sb="9" eb="11">
      <t>ニッチュウ</t>
    </rPh>
    <rPh sb="22" eb="24">
      <t>センタク</t>
    </rPh>
    <phoneticPr fontId="2"/>
  </si>
  <si>
    <t xml:space="preserve">スパークスプレッド </t>
    <phoneticPr fontId="2"/>
  </si>
  <si>
    <t>算出値段</t>
    <rPh sb="0" eb="2">
      <t>サンシュツ</t>
    </rPh>
    <rPh sb="2" eb="4">
      <t>ネダン</t>
    </rPh>
    <phoneticPr fontId="2"/>
  </si>
  <si>
    <t>ベースロード電力とLNG</t>
  </si>
  <si>
    <t>※当該ツールは参考として提供しているものであり、バグその他事由により齟齬が生じた場合に責任を負うものではありません。</t>
    <rPh sb="1" eb="3">
      <t>トウガイ</t>
    </rPh>
    <rPh sb="7" eb="9">
      <t>サンコウ</t>
    </rPh>
    <rPh sb="12" eb="14">
      <t>テイキョウ</t>
    </rPh>
    <rPh sb="28" eb="29">
      <t>タ</t>
    </rPh>
    <rPh sb="29" eb="31">
      <t>ジユウ</t>
    </rPh>
    <rPh sb="34" eb="36">
      <t>ソゴ</t>
    </rPh>
    <rPh sb="37" eb="38">
      <t>ショウ</t>
    </rPh>
    <rPh sb="40" eb="42">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</si>
</sst>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176" formatCode="&quot;¥&quot;#,##0_);[Red]\(&quot;¥&quot;#,##0\)"/>
    <numFmt numFmtId="177" formatCode="###&quot;枚&quot;"/>
    <numFmt numFmtId="178" formatCode="&quot;¥&quot;#,##0.00_);[Red]\(&quot;¥&quot;#,##0.00\)"/>
  </numFmts>
  <fonts count="9"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4"/>
      <color rgb="FFC00000"/>
      <name val="游ゴシック"/>
      <family val="3"/>
      <charset val="128"/>
      <scheme val="minor"/>
    </font>
    <font>
      <b/>
      <sz val="12"/>
      <color rgb="FFC00000"/>
      <name val="游ゴシック"/>
      <family val="3"/>
      <charset val="128"/>
      <scheme val="minor"/>
    </font>
    <font>
      <sz val="12"/>
      <color theme="1"/>
      <name val="游ゴシック"/>
      <family val="3"/>
      <charset val="128"/>
      <scheme val="minor"/>
    </font>
    <font>
      <sz val="11"/>
      <color rgb="FFC00000"/>
      <name val="游ゴシック"/>
      <family val="2"/>
      <charset val="128"/>
      <scheme val="minor"/>
    </font>
    <font>
      <b/>
      <sz val="14"/>
      <color theme="1"/>
      <name val="游ゴシック"/>
      <family val="3"/>
      <charset val="128"/>
      <scheme val="minor"/>
    </font>
    <font>
      <b/>
      <sz val="12"/>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theme="1"/>
      </left>
      <right style="medium">
        <color rgb="FFC00000"/>
      </right>
      <top style="medium">
        <color rgb="FFC00000"/>
      </top>
      <bottom style="thin">
        <color indexed="64"/>
      </bottom>
      <diagonal/>
    </border>
    <border>
      <left style="medium">
        <color theme="1"/>
      </left>
      <right style="medium">
        <color rgb="FFC00000"/>
      </right>
      <top style="thin">
        <color indexed="64"/>
      </top>
      <bottom style="thin">
        <color indexed="64"/>
      </bottom>
      <diagonal/>
    </border>
    <border>
      <left style="medium">
        <color theme="1"/>
      </left>
      <right style="medium">
        <color rgb="FFC00000"/>
      </right>
      <top style="thin">
        <color indexed="64"/>
      </top>
      <bottom style="medium">
        <color theme="1"/>
      </bottom>
      <diagonal/>
    </border>
  </borders>
  <cellStyleXfs count="1">
    <xf numFmtId="0" fontId="0" fillId="0" borderId="0">
      <alignment vertical="center"/>
    </xf>
  </cellStyleXfs>
  <cellXfs count="28">
    <xf numFmtId="0" fontId="0" fillId="0" borderId="0" xfId="0">
      <alignment vertical="center"/>
    </xf>
    <xf numFmtId="0" fontId="1" fillId="2" borderId="0" xfId="0" applyFont="1" applyFill="1">
      <alignment vertical="center"/>
    </xf>
    <xf numFmtId="0" fontId="6" fillId="2" borderId="0" xfId="0" applyFont="1" applyFill="1">
      <alignment vertical="center"/>
    </xf>
    <xf numFmtId="0" fontId="1" fillId="2" borderId="2" xfId="0" applyFont="1" applyFill="1" applyBorder="1" applyAlignment="1">
      <alignment horizontal="center" vertical="center"/>
    </xf>
    <xf numFmtId="0" fontId="7" fillId="2" borderId="0" xfId="0" applyFont="1" applyFill="1" applyAlignment="1">
      <alignment horizontal="center" vertical="center"/>
    </xf>
    <xf numFmtId="0" fontId="1" fillId="2" borderId="1" xfId="0" applyFont="1" applyFill="1" applyBorder="1" applyAlignment="1">
      <alignment horizontal="center" vertical="center"/>
    </xf>
    <xf numFmtId="0" fontId="4" fillId="4" borderId="3" xfId="0" applyFont="1" applyFill="1" applyBorder="1" applyAlignment="1">
      <alignment horizontal="center" vertical="center"/>
    </xf>
    <xf numFmtId="177" fontId="4" fillId="4" borderId="4" xfId="0" applyNumberFormat="1" applyFont="1" applyFill="1" applyBorder="1" applyAlignment="1">
      <alignment horizontal="center" vertical="center"/>
    </xf>
    <xf numFmtId="0" fontId="7" fillId="2" borderId="0" xfId="0" applyFont="1" applyFill="1" applyAlignment="1">
      <alignment horizontal="right" vertical="center"/>
    </xf>
    <xf numFmtId="0" fontId="5" fillId="3" borderId="7" xfId="0" applyFont="1" applyFill="1" applyBorder="1" applyAlignment="1" applyProtection="1">
      <alignment horizontal="center" vertical="center"/>
      <protection locked="0"/>
    </xf>
    <xf numFmtId="177" fontId="1" fillId="3" borderId="7" xfId="0" applyNumberFormat="1" applyFont="1" applyFill="1"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8" fillId="2" borderId="0" xfId="0" applyFont="1" applyFill="1">
      <alignment vertical="center"/>
    </xf>
    <xf numFmtId="0" fontId="8" fillId="2" borderId="0" xfId="0" applyFont="1" applyFill="1" applyAlignment="1">
      <alignment vertical="top"/>
    </xf>
    <xf numFmtId="0" fontId="4" fillId="2" borderId="0" xfId="0" applyFont="1" applyFill="1" applyAlignment="1">
      <alignment horizontal="right" vertical="center"/>
    </xf>
    <xf numFmtId="0" fontId="3" fillId="2" borderId="0" xfId="0" applyFont="1" applyFill="1" applyAlignment="1">
      <alignment horizontal="left" vertical="center"/>
    </xf>
    <xf numFmtId="178" fontId="4" fillId="4" borderId="5" xfId="0" applyNumberFormat="1" applyFont="1" applyFill="1" applyBorder="1" applyAlignment="1">
      <alignment horizontal="center" vertical="center"/>
    </xf>
    <xf numFmtId="178" fontId="4" fillId="4" borderId="6" xfId="0" applyNumberFormat="1" applyFont="1" applyFill="1" applyBorder="1" applyAlignment="1">
      <alignment horizontal="center" vertical="center"/>
    </xf>
    <xf numFmtId="176" fontId="4" fillId="4" borderId="5" xfId="0" applyNumberFormat="1" applyFont="1" applyFill="1" applyBorder="1" applyAlignment="1">
      <alignment horizontal="center" vertical="center"/>
    </xf>
    <xf numFmtId="176" fontId="4" fillId="4" borderId="6" xfId="0" applyNumberFormat="1" applyFont="1" applyFill="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178" fontId="5" fillId="3" borderId="7" xfId="0" applyNumberFormat="1" applyFont="1" applyFill="1" applyBorder="1" applyAlignment="1" applyProtection="1">
      <alignment horizontal="center" vertical="center"/>
      <protection locked="0"/>
    </xf>
    <xf numFmtId="7" fontId="5" fillId="3" borderId="7" xfId="0" applyNumberFormat="1" applyFont="1" applyFill="1" applyBorder="1" applyAlignment="1" applyProtection="1">
      <alignment horizontal="center" vertical="center"/>
      <protection locked="0"/>
    </xf>
    <xf numFmtId="0" fontId="1"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207D8-90CE-4C68-9DDC-B81AF4090C17}">
  <dimension ref="B1:I16"/>
  <sheetViews>
    <sheetView tabSelected="1" zoomScale="75" zoomScaleNormal="75" workbookViewId="0">
      <pane xSplit="10" ySplit="12" topLeftCell="K13" activePane="bottomRight" state="frozen"/>
      <selection pane="topRight" activeCell="K1" sqref="K1"/>
      <selection pane="bottomLeft" activeCell="A13" sqref="A13"/>
      <selection pane="bottomRight" activeCell="H6" sqref="H6:I6"/>
    </sheetView>
  </sheetViews>
  <sheetFormatPr defaultRowHeight="19.5" x14ac:dyDescent="0.4"/>
  <cols>
    <col min="1" max="1" width="3.75" style="1" customWidth="1"/>
    <col min="2" max="2" width="12.875" style="1" customWidth="1"/>
    <col min="3" max="3" width="17.5" style="1" customWidth="1"/>
    <col min="4" max="5" width="9.625" style="1" customWidth="1"/>
    <col min="6" max="6" width="5.5" style="1" customWidth="1"/>
    <col min="7" max="7" width="17.5" style="1" customWidth="1"/>
    <col min="8" max="9" width="9.625" style="1" customWidth="1"/>
    <col min="10" max="16384" width="9" style="1"/>
  </cols>
  <sheetData>
    <row r="1" spans="2:9" ht="17.25" customHeight="1" x14ac:dyDescent="0.4"/>
    <row r="2" spans="2:9" ht="24.75" customHeight="1" thickBot="1" x14ac:dyDescent="0.45">
      <c r="B2" s="17" t="s">
        <v>12</v>
      </c>
      <c r="C2" s="17"/>
      <c r="D2" s="17"/>
      <c r="E2" s="17"/>
      <c r="F2" s="17"/>
      <c r="G2" s="17"/>
    </row>
    <row r="3" spans="2:9" ht="21" customHeight="1" thickBot="1" x14ac:dyDescent="0.45">
      <c r="B3" s="14" t="s">
        <v>11</v>
      </c>
      <c r="F3" s="2"/>
      <c r="G3" s="22" t="s">
        <v>14</v>
      </c>
      <c r="H3" s="23"/>
      <c r="I3" s="24"/>
    </row>
    <row r="4" spans="2:9" ht="21" customHeight="1" thickBot="1" x14ac:dyDescent="0.45">
      <c r="B4" s="14" t="s">
        <v>8</v>
      </c>
      <c r="F4" s="2"/>
      <c r="G4" s="11" t="s">
        <v>0</v>
      </c>
      <c r="H4" s="25">
        <v>0</v>
      </c>
      <c r="I4" s="25"/>
    </row>
    <row r="5" spans="2:9" ht="21" customHeight="1" thickBot="1" x14ac:dyDescent="0.45">
      <c r="B5" s="14" t="s">
        <v>10</v>
      </c>
      <c r="F5" s="2"/>
      <c r="G5" s="12" t="s">
        <v>1</v>
      </c>
      <c r="H5" s="9" t="s">
        <v>7</v>
      </c>
      <c r="I5" s="10">
        <v>1</v>
      </c>
    </row>
    <row r="6" spans="2:9" ht="35.25" customHeight="1" thickBot="1" x14ac:dyDescent="0.45">
      <c r="B6" s="15" t="s">
        <v>9</v>
      </c>
      <c r="F6" s="2"/>
      <c r="G6" s="13" t="s">
        <v>2</v>
      </c>
      <c r="H6" s="26">
        <v>0</v>
      </c>
      <c r="I6" s="26"/>
    </row>
    <row r="7" spans="2:9" x14ac:dyDescent="0.4">
      <c r="B7" s="16" t="s">
        <v>13</v>
      </c>
      <c r="D7" s="2"/>
    </row>
    <row r="8" spans="2:9" ht="24.75" customHeight="1" thickBot="1" x14ac:dyDescent="0.45">
      <c r="B8" s="8" t="s">
        <v>3</v>
      </c>
      <c r="C8" s="17" t="str">
        <f>IF(G3="ベースロード電力とLNG", "ベースロード電力", "日中ロード電力")</f>
        <v>ベースロード電力</v>
      </c>
      <c r="D8" s="17"/>
      <c r="E8" s="17"/>
      <c r="F8" s="4" t="s">
        <v>3</v>
      </c>
      <c r="G8" s="17" t="s">
        <v>5</v>
      </c>
      <c r="H8" s="17"/>
      <c r="I8" s="17"/>
    </row>
    <row r="9" spans="2:9" ht="29.25" customHeight="1" x14ac:dyDescent="0.4">
      <c r="C9" s="5" t="s">
        <v>1</v>
      </c>
      <c r="D9" s="6" t="str">
        <f>IF(H5="売り", "売り", "買い")</f>
        <v>買い</v>
      </c>
      <c r="E9" s="7">
        <f>IF(C8="日中ロード電力", I5*6, I5*2)</f>
        <v>2</v>
      </c>
      <c r="G9" s="5" t="s">
        <v>6</v>
      </c>
      <c r="H9" s="6" t="str">
        <f>IF(H5="売り", "買い", "売り")</f>
        <v>売り</v>
      </c>
      <c r="I9" s="7">
        <f>I5</f>
        <v>1</v>
      </c>
    </row>
    <row r="10" spans="2:9" ht="35.25" customHeight="1" thickBot="1" x14ac:dyDescent="0.45">
      <c r="C10" s="3" t="s">
        <v>4</v>
      </c>
      <c r="D10" s="18">
        <f>H4</f>
        <v>0</v>
      </c>
      <c r="E10" s="19"/>
      <c r="G10" s="3" t="s">
        <v>4</v>
      </c>
      <c r="H10" s="20">
        <f>(H4+H6)*293.1*0.4913</f>
        <v>0</v>
      </c>
      <c r="I10" s="21"/>
    </row>
    <row r="11" spans="2:9" x14ac:dyDescent="0.4">
      <c r="B11" s="27" t="s">
        <v>15</v>
      </c>
      <c r="C11" s="27"/>
      <c r="D11" s="27"/>
      <c r="E11" s="27"/>
      <c r="F11" s="27"/>
      <c r="G11" s="27"/>
      <c r="H11" s="27"/>
      <c r="I11" s="27"/>
    </row>
    <row r="12" spans="2:9" x14ac:dyDescent="0.4">
      <c r="B12" s="27"/>
      <c r="C12" s="27"/>
      <c r="D12" s="27"/>
      <c r="E12" s="27"/>
      <c r="F12" s="27"/>
      <c r="G12" s="27"/>
      <c r="H12" s="27"/>
      <c r="I12" s="27"/>
    </row>
    <row r="13" spans="2:9" x14ac:dyDescent="0.4">
      <c r="B13" s="2"/>
    </row>
    <row r="14" spans="2:9" x14ac:dyDescent="0.4">
      <c r="B14" s="2"/>
    </row>
    <row r="15" spans="2:9" x14ac:dyDescent="0.4">
      <c r="B15" s="2"/>
    </row>
    <row r="16" spans="2:9" x14ac:dyDescent="0.4">
      <c r="B16" s="2"/>
    </row>
  </sheetData>
  <sheetProtection algorithmName="SHA-512" hashValue="b0vOHtztNdGCFjFng2c5LS+jLXykFIVSm7JacrWuZgTuWyzBVShhbgHLewJwzInCY00euonpR2MauOx6rZkL4A==" saltValue="aSu0q46mAY1cl5ndSOSK2g==" spinCount="100000" sheet="1" formatCells="0" formatColumns="0" formatRows="0" insertColumns="0" insertRows="0" insertHyperlinks="0" deleteColumns="0" deleteRows="0" selectLockedCells="1" sort="0" autoFilter="0" pivotTables="0"/>
  <mergeCells count="9">
    <mergeCell ref="B11:I12"/>
    <mergeCell ref="C8:E8"/>
    <mergeCell ref="D10:E10"/>
    <mergeCell ref="B2:G2"/>
    <mergeCell ref="G8:I8"/>
    <mergeCell ref="H10:I10"/>
    <mergeCell ref="G3:I3"/>
    <mergeCell ref="H4:I4"/>
    <mergeCell ref="H6:I6"/>
  </mergeCells>
  <phoneticPr fontId="2"/>
  <dataValidations count="2">
    <dataValidation type="list" allowBlank="1" showInputMessage="1" showErrorMessage="1" sqref="H5" xr:uid="{8AB688CB-7547-4903-A0B1-4CFF14AC34AB}">
      <formula1>"売り, 買い"</formula1>
    </dataValidation>
    <dataValidation type="list" allowBlank="1" showInputMessage="1" showErrorMessage="1" sqref="G3:I3" xr:uid="{5561D2B6-D6F0-40C4-A6CB-F20A7ADDFF08}">
      <formula1>"ベースロード電力とLNG, 日中ロード電力とLNG"</formula1>
    </dataValidation>
  </dataValidations>
  <pageMargins left="0.7" right="0.7" top="0.75" bottom="0.75" header="0.3" footer="0.3"/>
  <pageSetup paperSize="9" orientation="landscape" r:id="rId1"/>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電力LNG換算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Seto, Hiroko (世戸 寛子)</dc:creator>
  <cp:lastModifiedBy>Seto, Hiroko (世戸 寛子)</cp:lastModifiedBy>
  <dcterms:created xsi:type="dcterms:W3CDTF">2023-09-22T01:06:46Z</dcterms:created>
  <dcterms:modified xsi:type="dcterms:W3CDTF">2023-11-27T02:49:35Z</dcterms:modified>
</cp:coreProperties>
</file>