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documentId="13_ncr:1_{A15B3A68-E47D-4AC0-B909-205BBE03377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1" r:id="rId1" sheetId="13"/>
  </sheets>
  <definedNames>
    <definedName localSheetId="0" name="_xlnm.Print_Titles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<sst xmlns="http://schemas.openxmlformats.org/spreadsheetml/2006/main" count="437" uniqueCount="164">
  <si>
    <t>年月</t>
  </si>
  <si>
    <t>限月取引</t>
  </si>
  <si>
    <t xml:space="preserve"> </t>
  </si>
  <si>
    <t>　</t>
  </si>
  <si>
    <t>Contract Month</t>
  </si>
  <si>
    <t>最終利回り</t>
    <rPh eb="2" sb="0">
      <t>サイシュウ</t>
    </rPh>
    <rPh eb="4" sb="2">
      <t>リマワ</t>
    </rPh>
    <phoneticPr fontId="6"/>
  </si>
  <si>
    <t>取引期間</t>
    <rPh eb="2" sb="0">
      <t>トリヒキ</t>
    </rPh>
    <rPh eb="4" sb="2">
      <t>キカン</t>
    </rPh>
    <phoneticPr fontId="6"/>
  </si>
  <si>
    <t>権利行使分
（単位）</t>
    <rPh eb="2" sb="0">
      <t>ケンリ</t>
    </rPh>
    <rPh eb="4" sb="2">
      <t>コウシ</t>
    </rPh>
    <rPh eb="5" sb="4">
      <t>ブン</t>
    </rPh>
    <phoneticPr fontId="6"/>
  </si>
  <si>
    <t>権利行使分
（円）</t>
    <rPh eb="2" sb="0">
      <t>ケンリ</t>
    </rPh>
    <rPh eb="4" sb="2">
      <t>コウシ</t>
    </rPh>
    <rPh eb="5" sb="4">
      <t>ブン</t>
    </rPh>
    <phoneticPr fontId="6"/>
  </si>
  <si>
    <t>日</t>
    <rPh eb="1" sb="0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</si>
  <si>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</si>
  <si>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</si>
  <si>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</si>
  <si>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</si>
  <si>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</si>
  <si>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</si>
  <si>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</si>
  <si>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</si>
  <si>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</si>
  <si>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</si>
  <si>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</si>
  <si>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</si>
  <si>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</si>
  <si>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</si>
  <si>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</si>
  <si>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</si>
  <si>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</si>
  <si>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</si>
  <si>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</si>
  <si>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</si>
  <si>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</si>
  <si>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</si>
  <si>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</si>
  <si>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</si>
  <si>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</si>
  <si>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</si>
  <si>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</si>
  <si>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</si>
  <si>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</si>
  <si>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</si>
  <si>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</si>
  <si>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</si>
  <si>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</si>
  <si>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</si>
  <si>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</si>
  <si>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</si>
  <si>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</si>
  <si>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</si>
  <si>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</si>
  <si>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</si>
  <si>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2024/01</t>
  </si>
  <si>
    <t>中期国債先物</t>
  </si>
  <si>
    <t>5-year JGB Futures</t>
  </si>
  <si>
    <t>2024/03</t>
  </si>
  <si>
    <t>2023/06/14</t>
  </si>
  <si>
    <t>2024/03/13</t>
  </si>
  <si>
    <t>－</t>
  </si>
  <si>
    <t>2024/06</t>
  </si>
  <si>
    <t>2023/09/13</t>
  </si>
  <si>
    <t>2024/06/13</t>
  </si>
  <si>
    <t>2024/09</t>
  </si>
  <si>
    <t>2023/12/14</t>
  </si>
  <si>
    <t>2024/09/12</t>
  </si>
  <si>
    <t>長期国債先物</t>
  </si>
  <si>
    <t>10-year JGB Futures</t>
  </si>
  <si>
    <t>04</t>
  </si>
  <si>
    <t>146.74</t>
  </si>
  <si>
    <t>15</t>
  </si>
  <si>
    <t>147.74</t>
  </si>
  <si>
    <t>147.7400</t>
  </si>
  <si>
    <t>26</t>
  </si>
  <si>
    <t>145.86</t>
  </si>
  <si>
    <t>25</t>
  </si>
  <si>
    <t>145.8800</t>
  </si>
  <si>
    <t>31</t>
  </si>
  <si>
    <t>146.25</t>
  </si>
  <si>
    <t>長期国債先物（現金決済型ミニ）</t>
  </si>
  <si>
    <t>mini-10-year JGB Futures (Cash-Settled)</t>
  </si>
  <si>
    <t>2024/03/12</t>
  </si>
  <si>
    <t>146.450</t>
  </si>
  <si>
    <t>147.640</t>
  </si>
  <si>
    <t>24</t>
  </si>
  <si>
    <t>145.950</t>
  </si>
  <si>
    <t>146.155</t>
  </si>
  <si>
    <t>2024/06/12</t>
  </si>
  <si>
    <t>2024/09/11</t>
  </si>
  <si>
    <t>超長期国債先物（ミニ）</t>
  </si>
  <si>
    <t>mini-20-year JGB Futures</t>
  </si>
  <si>
    <t>TONA3か月金利先物</t>
  </si>
  <si>
    <t>3-Month TONA Futures</t>
  </si>
  <si>
    <t>2023/12</t>
  </si>
  <si>
    <t>2023/05/29</t>
  </si>
  <si>
    <t>2024/03/19</t>
  </si>
  <si>
    <t>100.0025</t>
  </si>
  <si>
    <t>11</t>
  </si>
  <si>
    <t>100.0200</t>
  </si>
  <si>
    <t>100.0125</t>
  </si>
  <si>
    <t>2024/06/18</t>
  </si>
  <si>
    <t>99.9675</t>
  </si>
  <si>
    <t>99.9950</t>
  </si>
  <si>
    <t>99.9500</t>
  </si>
  <si>
    <t>30</t>
  </si>
  <si>
    <t>2024/09/17</t>
  </si>
  <si>
    <t>99.9100</t>
  </si>
  <si>
    <t>99.9600</t>
  </si>
  <si>
    <t>99.8825</t>
  </si>
  <si>
    <t>99.8875</t>
  </si>
  <si>
    <t>2024/12/17</t>
  </si>
  <si>
    <t>05</t>
  </si>
  <si>
    <t>99.8625</t>
  </si>
  <si>
    <t>99.8975</t>
  </si>
  <si>
    <t>19</t>
  </si>
  <si>
    <t>99.8675</t>
  </si>
  <si>
    <t>2024/12</t>
  </si>
  <si>
    <t>2025/03/18</t>
  </si>
  <si>
    <t>99.7800</t>
  </si>
  <si>
    <t>99.8350</t>
  </si>
  <si>
    <t>99.7600</t>
  </si>
  <si>
    <t>99.7675</t>
  </si>
  <si>
    <t>2025/03</t>
  </si>
  <si>
    <t>2025/06/17</t>
  </si>
  <si>
    <t>99.7900</t>
  </si>
  <si>
    <t>99.8000</t>
  </si>
  <si>
    <t>99.6900</t>
  </si>
  <si>
    <t>99.7100</t>
  </si>
  <si>
    <t>2025/06</t>
  </si>
  <si>
    <t>2025/09/16</t>
  </si>
  <si>
    <t>99.7500</t>
  </si>
  <si>
    <t>99.6275</t>
  </si>
  <si>
    <t>99.6500</t>
  </si>
  <si>
    <t>2025/09</t>
  </si>
  <si>
    <t>2025/12/16</t>
  </si>
  <si>
    <t>99.7000</t>
  </si>
  <si>
    <t>99.5700</t>
  </si>
  <si>
    <t>99.5950</t>
  </si>
  <si>
    <t>2025/12</t>
  </si>
  <si>
    <t>2026/03/17</t>
  </si>
  <si>
    <t>99.6600</t>
  </si>
  <si>
    <t>99.5600</t>
  </si>
  <si>
    <t>2026/03</t>
  </si>
  <si>
    <t>2026/06/16</t>
  </si>
  <si>
    <t>2026/06</t>
  </si>
  <si>
    <t>2026/09/15</t>
  </si>
  <si>
    <t>2026/09</t>
  </si>
  <si>
    <t>2026/12/15</t>
  </si>
  <si>
    <t>2026/12</t>
  </si>
  <si>
    <t>2027/03/16</t>
  </si>
  <si>
    <t>2027/03</t>
  </si>
  <si>
    <t>2027/06/15</t>
  </si>
  <si>
    <t>2027/06</t>
  </si>
  <si>
    <t>2027/09/14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</si>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</sst>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10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1" fillId="0" fontId="36" numFmtId="0"/>
    <xf applyAlignment="0" applyFill="0" applyNumberFormat="0" applyProtection="0" borderId="12" fillId="0" fontId="37" numFmtId="0"/>
    <xf applyAlignment="0" applyFill="0" applyNumberFormat="0" applyProtection="0" borderId="13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9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borderId="0" fillId="0" fontId="7" numFmtId="0"/>
    <xf applyAlignment="0" applyFill="0" applyNumberFormat="0" applyProtection="0" borderId="14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7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</cellStyleXfs>
  <cellXfs count="59">
    <xf borderId="0" fillId="0" fontId="0" numFmtId="0" xfId="0"/>
    <xf applyAlignment="1" applyBorder="1" applyFill="1" applyFont="1" borderId="45" fillId="0" fontId="93" numFmtId="0" xfId="1946">
      <alignment vertical="center" wrapText="1"/>
    </xf>
    <xf applyBorder="1" applyFill="1" applyFont="1" borderId="45" fillId="0" fontId="19" numFmtId="0" xfId="1946">
      <alignment vertical="center"/>
    </xf>
    <xf applyBorder="1" applyFill="1" applyFont="1" borderId="45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19" fillId="0" fontId="93" numFmtId="0" xfId="1946">
      <alignment vertical="center" wrapText="1"/>
    </xf>
    <xf applyBorder="1" applyFill="1" applyFont="1" borderId="19" fillId="0" fontId="19" numFmtId="0" xfId="1946">
      <alignment vertical="center"/>
    </xf>
    <xf applyBorder="1" applyFill="1" applyFont="1" borderId="19" fillId="0" fontId="94" numFmtId="0" xfId="1946">
      <alignment vertical="center"/>
    </xf>
    <xf applyBorder="1" applyFill="1" applyFont="1" borderId="8" fillId="0" fontId="94" numFmtId="0" xfId="1946">
      <alignment vertical="center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45" fillId="0" fontId="93" numFmtId="0" xfId="1946">
      <alignment vertical="center" wrapText="1"/>
    </xf>
    <xf applyAlignment="1" applyBorder="1" applyFill="1" applyFont="1" borderId="7" fillId="0" fontId="96" numFmtId="0" xfId="1946">
      <alignment vertical="center"/>
    </xf>
    <xf applyAlignment="1" applyBorder="1" applyFill="1" applyFont="1" borderId="19" fillId="0" fontId="96" numFmtId="0" xfId="1946">
      <alignment vertical="center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2" fillId="0" fontId="95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top" wrapText="1"/>
    </xf>
    <xf applyAlignment="1" applyBorder="1" applyFill="1" applyFont="1" borderId="45" fillId="0" fontId="7" numFmtId="0" xfId="1946">
      <alignment horizontal="center" vertical="top" wrapText="1"/>
    </xf>
    <xf applyAlignment="1" applyBorder="1" applyFill="1" applyFont="1" borderId="34" fillId="0" fontId="7" numFmtId="0" xfId="1946">
      <alignment horizontal="center" vertical="top" wrapText="1"/>
    </xf>
    <xf applyAlignment="1" applyBorder="1" applyFont="1" applyNumberFormat="1" borderId="37" fillId="0" fontId="7" numFmtId="49" xfId="1946">
      <alignment horizontal="left" vertical="center" wrapText="1"/>
    </xf>
    <xf applyAlignment="1" applyBorder="1" applyFont="1" applyNumberFormat="1" borderId="20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right" vertical="center" wrapText="1"/>
    </xf>
    <xf applyAlignment="1" applyBorder="1" applyFont="1" applyNumberFormat="1" borderId="22" fillId="0" fontId="7" numFmtId="49" xfId="1946">
      <alignment horizontal="right" vertical="center" wrapText="1"/>
    </xf>
    <xf applyAlignment="1" applyBorder="1" applyFont="1" applyNumberFormat="1" borderId="29" fillId="0" fontId="7" numFmtId="190" xfId="1946">
      <alignment horizontal="right" vertical="center" wrapText="1"/>
    </xf>
    <xf applyAlignment="1" applyBorder="1" applyFont="1" applyNumberFormat="1" borderId="22" fillId="0" fontId="7" numFmtId="190" xfId="1946">
      <alignment horizontal="right" vertical="center" wrapText="1"/>
    </xf>
    <xf applyAlignment="1" applyBorder="1" applyFont="1" applyNumberFormat="1" borderId="20" fillId="0" fontId="7" numFmtId="4" xfId="1946">
      <alignment horizontal="right" vertical="center" wrapText="1"/>
    </xf>
    <xf applyAlignment="1" applyBorder="1" applyFont="1" applyNumberFormat="1" borderId="20" fillId="0" fontId="7" numFmtId="3" xfId="1946">
      <alignment horizontal="right" vertical="center" wrapText="1"/>
    </xf>
    <xf applyAlignment="1" applyBorder="1" applyFont="1" applyNumberFormat="1" borderId="21" fillId="0" fontId="7" numFmtId="3" xfId="1946">
      <alignment horizontal="right" vertical="center" wrapText="1"/>
    </xf>
    <xf applyAlignment="1" applyBorder="1" applyFont="1" applyNumberFormat="1" borderId="22" fillId="0" fontId="7" numFmtId="3" xfId="1946">
      <alignment horizontal="right" vertical="center" wrapText="1"/>
    </xf>
    <xf applyAlignment="1" applyBorder="1" applyFont="1" applyNumberFormat="1" borderId="38" fillId="0" fontId="7" numFmtId="189" xfId="1946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builtinId="0" name="標準" xf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PivotStyle="PivotStyleLight16" defaultTableStyle="TableStyleMedium2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平均清算値段は、長期国債先物取引（現金決済型ミニ）・金利先物取引においては、平均清算数値を示す。</a:t>
          </a:r>
          <a:endParaRPr altLang="ja-JP" baseline="0" kern="0" kumimoji="1" lang="en-US" spc="0" sz="8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I38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customHeight="1" ht="30" r="1" spans="1:34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customHeight="1" ht="30" r="2" spans="1:34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customHeight="1" ht="14.1" r="3" spans="1:34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customHeight="1" ht="9" r="4" spans="1:34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customHeight="1" ht="27" r="5" spans="1:34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customHeight="1" ht="36" r="6" spans="1:34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53</v>
      </c>
      <c r="E7" s="49" t="s">
        <v>54</v>
      </c>
      <c r="F7" s="49" t="s">
        <v>55</v>
      </c>
      <c r="G7" s="50"/>
      <c r="H7" s="51" t="s">
        <v>56</v>
      </c>
      <c r="I7" s="52"/>
      <c r="J7" s="50"/>
      <c r="K7" s="51" t="s">
        <v>56</v>
      </c>
      <c r="L7" s="52"/>
      <c r="M7" s="50"/>
      <c r="N7" s="51"/>
      <c r="O7" s="50"/>
      <c r="P7" s="51" t="s">
        <v>56</v>
      </c>
      <c r="Q7" s="52"/>
      <c r="R7" s="50"/>
      <c r="S7" s="51"/>
      <c r="T7" s="50"/>
      <c r="U7" s="51" t="s">
        <v>56</v>
      </c>
      <c r="V7" s="53"/>
      <c r="W7" s="54" t="n">
        <f>111.86</f>
        <v>111.86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/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56</v>
      </c>
      <c r="I8" s="52"/>
      <c r="J8" s="50"/>
      <c r="K8" s="51" t="s">
        <v>56</v>
      </c>
      <c r="L8" s="52"/>
      <c r="M8" s="50"/>
      <c r="N8" s="51"/>
      <c r="O8" s="50"/>
      <c r="P8" s="51" t="s">
        <v>56</v>
      </c>
      <c r="Q8" s="52"/>
      <c r="R8" s="50"/>
      <c r="S8" s="51"/>
      <c r="T8" s="50"/>
      <c r="U8" s="51" t="s">
        <v>56</v>
      </c>
      <c r="V8" s="53"/>
      <c r="W8" s="54" t="n">
        <f>111.6</f>
        <v>111.6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56</v>
      </c>
      <c r="I9" s="52"/>
      <c r="J9" s="50"/>
      <c r="K9" s="51" t="s">
        <v>56</v>
      </c>
      <c r="L9" s="52"/>
      <c r="M9" s="50"/>
      <c r="N9" s="51"/>
      <c r="O9" s="50"/>
      <c r="P9" s="51" t="s">
        <v>56</v>
      </c>
      <c r="Q9" s="52"/>
      <c r="R9" s="50"/>
      <c r="S9" s="51"/>
      <c r="T9" s="50"/>
      <c r="U9" s="51" t="s">
        <v>56</v>
      </c>
      <c r="V9" s="53"/>
      <c r="W9" s="54" t="n">
        <f>111.32</f>
        <v>111.32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63</v>
      </c>
      <c r="C10" s="48" t="s">
        <v>64</v>
      </c>
      <c r="D10" s="48" t="s">
        <v>53</v>
      </c>
      <c r="E10" s="49" t="s">
        <v>54</v>
      </c>
      <c r="F10" s="49" t="s">
        <v>55</v>
      </c>
      <c r="G10" s="50" t="s">
        <v>65</v>
      </c>
      <c r="H10" s="51" t="s">
        <v>66</v>
      </c>
      <c r="I10" s="52" t="n">
        <v>0.903</v>
      </c>
      <c r="J10" s="50" t="s">
        <v>67</v>
      </c>
      <c r="K10" s="51" t="s">
        <v>68</v>
      </c>
      <c r="L10" s="52" t="n">
        <v>0.829</v>
      </c>
      <c r="M10" s="50" t="s">
        <v>67</v>
      </c>
      <c r="N10" s="51" t="s">
        <v>69</v>
      </c>
      <c r="O10" s="50" t="s">
        <v>70</v>
      </c>
      <c r="P10" s="51" t="s">
        <v>71</v>
      </c>
      <c r="Q10" s="52" t="n">
        <v>0.969</v>
      </c>
      <c r="R10" s="50" t="s">
        <v>72</v>
      </c>
      <c r="S10" s="51" t="s">
        <v>73</v>
      </c>
      <c r="T10" s="50" t="s">
        <v>74</v>
      </c>
      <c r="U10" s="51" t="s">
        <v>75</v>
      </c>
      <c r="V10" s="53" t="n">
        <v>0.94</v>
      </c>
      <c r="W10" s="54" t="n">
        <f>146.81</f>
        <v>146.81</v>
      </c>
      <c r="X10" s="55" t="n">
        <f>599522</f>
        <v>599522.0</v>
      </c>
      <c r="Y10" s="55" t="n">
        <v>1276.0</v>
      </c>
      <c r="Z10" s="55" t="n">
        <v>27102.0</v>
      </c>
      <c r="AA10" s="55" t="n">
        <v>59.0</v>
      </c>
      <c r="AB10" s="55" t="n">
        <f>88001334710000</f>
        <v>8.800133471E13</v>
      </c>
      <c r="AC10" s="55" t="n">
        <v>1.8704425E11</v>
      </c>
      <c r="AD10" s="55" t="n">
        <v>3.97595754E12</v>
      </c>
      <c r="AE10" s="56" t="n">
        <v>8.65311E9</v>
      </c>
      <c r="AF10" s="50"/>
      <c r="AG10" s="57" t="n">
        <f>194159</f>
        <v>194159.0</v>
      </c>
      <c r="AH10" s="58" t="n">
        <f>19</f>
        <v>19.0</v>
      </c>
    </row>
    <row r="11">
      <c r="A11" s="47" t="s">
        <v>50</v>
      </c>
      <c r="B11" s="48" t="s">
        <v>63</v>
      </c>
      <c r="C11" s="48" t="s">
        <v>64</v>
      </c>
      <c r="D11" s="48" t="s">
        <v>57</v>
      </c>
      <c r="E11" s="49" t="s">
        <v>58</v>
      </c>
      <c r="F11" s="49" t="s">
        <v>59</v>
      </c>
      <c r="G11" s="50"/>
      <c r="H11" s="51" t="s">
        <v>56</v>
      </c>
      <c r="I11" s="52"/>
      <c r="J11" s="50"/>
      <c r="K11" s="51" t="s">
        <v>56</v>
      </c>
      <c r="L11" s="52"/>
      <c r="M11" s="50"/>
      <c r="N11" s="51"/>
      <c r="O11" s="50"/>
      <c r="P11" s="51" t="s">
        <v>56</v>
      </c>
      <c r="Q11" s="52"/>
      <c r="R11" s="50"/>
      <c r="S11" s="51"/>
      <c r="T11" s="50"/>
      <c r="U11" s="51" t="s">
        <v>56</v>
      </c>
      <c r="V11" s="53"/>
      <c r="W11" s="54" t="n">
        <f>146.25</f>
        <v>146.25</v>
      </c>
      <c r="X11" s="55" t="n">
        <f>59</f>
        <v>59.0</v>
      </c>
      <c r="Y11" s="55"/>
      <c r="Z11" s="55"/>
      <c r="AA11" s="55" t="n">
        <v>59.0</v>
      </c>
      <c r="AB11" s="55" t="n">
        <f>8613410000</f>
        <v>8.61341E9</v>
      </c>
      <c r="AC11" s="55"/>
      <c r="AD11" s="55"/>
      <c r="AE11" s="56" t="n">
        <v>8.61341E9</v>
      </c>
      <c r="AF11" s="50"/>
      <c r="AG11" s="57" t="n">
        <f>59</f>
        <v>59.0</v>
      </c>
      <c r="AH11" s="58" t="n">
        <f>2</f>
        <v>2.0</v>
      </c>
    </row>
    <row r="12">
      <c r="A12" s="47" t="s">
        <v>50</v>
      </c>
      <c r="B12" s="48" t="s">
        <v>63</v>
      </c>
      <c r="C12" s="48" t="s">
        <v>64</v>
      </c>
      <c r="D12" s="48" t="s">
        <v>60</v>
      </c>
      <c r="E12" s="49" t="s">
        <v>61</v>
      </c>
      <c r="F12" s="49" t="s">
        <v>62</v>
      </c>
      <c r="G12" s="50"/>
      <c r="H12" s="51" t="s">
        <v>56</v>
      </c>
      <c r="I12" s="52"/>
      <c r="J12" s="50"/>
      <c r="K12" s="51" t="s">
        <v>56</v>
      </c>
      <c r="L12" s="52"/>
      <c r="M12" s="50"/>
      <c r="N12" s="51"/>
      <c r="O12" s="50"/>
      <c r="P12" s="51" t="s">
        <v>56</v>
      </c>
      <c r="Q12" s="52"/>
      <c r="R12" s="50"/>
      <c r="S12" s="51"/>
      <c r="T12" s="50"/>
      <c r="U12" s="51" t="s">
        <v>56</v>
      </c>
      <c r="V12" s="53"/>
      <c r="W12" s="54" t="n">
        <f>145.78</f>
        <v>145.78</v>
      </c>
      <c r="X12" s="55" t="str">
        <f>"－"</f>
        <v>－</v>
      </c>
      <c r="Y12" s="55"/>
      <c r="Z12" s="55"/>
      <c r="AA12" s="55"/>
      <c r="AB12" s="55" t="str">
        <f>"－"</f>
        <v>－</v>
      </c>
      <c r="AC12" s="55"/>
      <c r="AD12" s="55"/>
      <c r="AE12" s="56"/>
      <c r="AF12" s="50"/>
      <c r="AG12" s="57" t="str">
        <f>"－"</f>
        <v>－</v>
      </c>
      <c r="AH12" s="58" t="str">
        <f>"－"</f>
        <v>－</v>
      </c>
    </row>
    <row r="13">
      <c r="A13" s="47" t="s">
        <v>50</v>
      </c>
      <c r="B13" s="48" t="s">
        <v>76</v>
      </c>
      <c r="C13" s="48" t="s">
        <v>77</v>
      </c>
      <c r="D13" s="48" t="s">
        <v>53</v>
      </c>
      <c r="E13" s="49" t="s">
        <v>54</v>
      </c>
      <c r="F13" s="49" t="s">
        <v>78</v>
      </c>
      <c r="G13" s="50" t="s">
        <v>65</v>
      </c>
      <c r="H13" s="51" t="s">
        <v>79</v>
      </c>
      <c r="I13" s="52" t="n">
        <v>0.925</v>
      </c>
      <c r="J13" s="50" t="s">
        <v>67</v>
      </c>
      <c r="K13" s="51" t="s">
        <v>80</v>
      </c>
      <c r="L13" s="52" t="n">
        <v>0.837</v>
      </c>
      <c r="M13" s="50"/>
      <c r="N13" s="51"/>
      <c r="O13" s="50" t="s">
        <v>81</v>
      </c>
      <c r="P13" s="51" t="s">
        <v>82</v>
      </c>
      <c r="Q13" s="52" t="n">
        <v>0.962</v>
      </c>
      <c r="R13" s="50"/>
      <c r="S13" s="51"/>
      <c r="T13" s="50" t="s">
        <v>74</v>
      </c>
      <c r="U13" s="51" t="s">
        <v>83</v>
      </c>
      <c r="V13" s="53" t="n">
        <v>0.947</v>
      </c>
      <c r="W13" s="54" t="n">
        <f>146.81</f>
        <v>146.81</v>
      </c>
      <c r="X13" s="55" t="n">
        <f>135</f>
        <v>135.0</v>
      </c>
      <c r="Y13" s="55"/>
      <c r="Z13" s="55"/>
      <c r="AA13" s="55"/>
      <c r="AB13" s="55" t="n">
        <f>1981586500</f>
        <v>1.9815865E9</v>
      </c>
      <c r="AC13" s="55"/>
      <c r="AD13" s="55"/>
      <c r="AE13" s="56"/>
      <c r="AF13" s="50"/>
      <c r="AG13" s="57" t="n">
        <f>92</f>
        <v>92.0</v>
      </c>
      <c r="AH13" s="58" t="n">
        <f>17</f>
        <v>17.0</v>
      </c>
    </row>
    <row r="14">
      <c r="A14" s="47" t="s">
        <v>50</v>
      </c>
      <c r="B14" s="48" t="s">
        <v>76</v>
      </c>
      <c r="C14" s="48" t="s">
        <v>77</v>
      </c>
      <c r="D14" s="48" t="s">
        <v>57</v>
      </c>
      <c r="E14" s="49" t="s">
        <v>58</v>
      </c>
      <c r="F14" s="49" t="s">
        <v>84</v>
      </c>
      <c r="G14" s="50"/>
      <c r="H14" s="51" t="s">
        <v>56</v>
      </c>
      <c r="I14" s="52"/>
      <c r="J14" s="50"/>
      <c r="K14" s="51" t="s">
        <v>56</v>
      </c>
      <c r="L14" s="52"/>
      <c r="M14" s="50"/>
      <c r="N14" s="51"/>
      <c r="O14" s="50"/>
      <c r="P14" s="51" t="s">
        <v>56</v>
      </c>
      <c r="Q14" s="52"/>
      <c r="R14" s="50"/>
      <c r="S14" s="51"/>
      <c r="T14" s="50"/>
      <c r="U14" s="51" t="s">
        <v>56</v>
      </c>
      <c r="V14" s="53"/>
      <c r="W14" s="54" t="n">
        <f>146.25</f>
        <v>146.25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76</v>
      </c>
      <c r="C15" s="48" t="s">
        <v>77</v>
      </c>
      <c r="D15" s="48" t="s">
        <v>60</v>
      </c>
      <c r="E15" s="49" t="s">
        <v>61</v>
      </c>
      <c r="F15" s="49" t="s">
        <v>85</v>
      </c>
      <c r="G15" s="50"/>
      <c r="H15" s="51" t="s">
        <v>56</v>
      </c>
      <c r="I15" s="52"/>
      <c r="J15" s="50"/>
      <c r="K15" s="51" t="s">
        <v>56</v>
      </c>
      <c r="L15" s="52"/>
      <c r="M15" s="50"/>
      <c r="N15" s="51"/>
      <c r="O15" s="50"/>
      <c r="P15" s="51" t="s">
        <v>56</v>
      </c>
      <c r="Q15" s="52"/>
      <c r="R15" s="50"/>
      <c r="S15" s="51"/>
      <c r="T15" s="50"/>
      <c r="U15" s="51" t="s">
        <v>56</v>
      </c>
      <c r="V15" s="53"/>
      <c r="W15" s="54" t="n">
        <f>145.78</f>
        <v>145.78</v>
      </c>
      <c r="X15" s="55" t="str">
        <f>"－"</f>
        <v>－</v>
      </c>
      <c r="Y15" s="55"/>
      <c r="Z15" s="55"/>
      <c r="AA15" s="55"/>
      <c r="AB15" s="55" t="str">
        <f>"－"</f>
        <v>－</v>
      </c>
      <c r="AC15" s="55"/>
      <c r="AD15" s="55"/>
      <c r="AE15" s="56"/>
      <c r="AF15" s="50"/>
      <c r="AG15" s="57" t="str">
        <f>"－"</f>
        <v>－</v>
      </c>
      <c r="AH15" s="58" t="str">
        <f>"－"</f>
        <v>－</v>
      </c>
    </row>
    <row r="16">
      <c r="A16" s="47" t="s">
        <v>50</v>
      </c>
      <c r="B16" s="48" t="s">
        <v>86</v>
      </c>
      <c r="C16" s="48" t="s">
        <v>87</v>
      </c>
      <c r="D16" s="48" t="s">
        <v>53</v>
      </c>
      <c r="E16" s="49" t="s">
        <v>54</v>
      </c>
      <c r="F16" s="49" t="s">
        <v>55</v>
      </c>
      <c r="G16" s="50"/>
      <c r="H16" s="51" t="s">
        <v>56</v>
      </c>
      <c r="I16" s="52"/>
      <c r="J16" s="50"/>
      <c r="K16" s="51" t="s">
        <v>56</v>
      </c>
      <c r="L16" s="52"/>
      <c r="M16" s="50"/>
      <c r="N16" s="51"/>
      <c r="O16" s="50"/>
      <c r="P16" s="51" t="s">
        <v>56</v>
      </c>
      <c r="Q16" s="52"/>
      <c r="R16" s="50"/>
      <c r="S16" s="51"/>
      <c r="T16" s="50"/>
      <c r="U16" s="51" t="s">
        <v>56</v>
      </c>
      <c r="V16" s="53"/>
      <c r="W16" s="54" t="n">
        <f>130.06</f>
        <v>130.06</v>
      </c>
      <c r="X16" s="55" t="str">
        <f>"－"</f>
        <v>－</v>
      </c>
      <c r="Y16" s="55"/>
      <c r="Z16" s="55"/>
      <c r="AA16" s="55"/>
      <c r="AB16" s="55" t="str">
        <f>"－"</f>
        <v>－</v>
      </c>
      <c r="AC16" s="55"/>
      <c r="AD16" s="55"/>
      <c r="AE16" s="56"/>
      <c r="AF16" s="50"/>
      <c r="AG16" s="57" t="str">
        <f>"－"</f>
        <v>－</v>
      </c>
      <c r="AH16" s="58" t="str">
        <f>"－"</f>
        <v>－</v>
      </c>
    </row>
    <row r="17">
      <c r="A17" s="47" t="s">
        <v>50</v>
      </c>
      <c r="B17" s="48" t="s">
        <v>86</v>
      </c>
      <c r="C17" s="48" t="s">
        <v>87</v>
      </c>
      <c r="D17" s="48" t="s">
        <v>57</v>
      </c>
      <c r="E17" s="49" t="s">
        <v>58</v>
      </c>
      <c r="F17" s="49" t="s">
        <v>59</v>
      </c>
      <c r="G17" s="50"/>
      <c r="H17" s="51" t="s">
        <v>56</v>
      </c>
      <c r="I17" s="52"/>
      <c r="J17" s="50"/>
      <c r="K17" s="51" t="s">
        <v>56</v>
      </c>
      <c r="L17" s="52"/>
      <c r="M17" s="50"/>
      <c r="N17" s="51"/>
      <c r="O17" s="50"/>
      <c r="P17" s="51" t="s">
        <v>56</v>
      </c>
      <c r="Q17" s="52"/>
      <c r="R17" s="50"/>
      <c r="S17" s="51"/>
      <c r="T17" s="50"/>
      <c r="U17" s="51" t="s">
        <v>56</v>
      </c>
      <c r="V17" s="53"/>
      <c r="W17" s="54" t="n">
        <f>129.19</f>
        <v>129.19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86</v>
      </c>
      <c r="C18" s="48" t="s">
        <v>87</v>
      </c>
      <c r="D18" s="48" t="s">
        <v>60</v>
      </c>
      <c r="E18" s="49" t="s">
        <v>61</v>
      </c>
      <c r="F18" s="49" t="s">
        <v>62</v>
      </c>
      <c r="G18" s="50"/>
      <c r="H18" s="51" t="s">
        <v>56</v>
      </c>
      <c r="I18" s="52"/>
      <c r="J18" s="50"/>
      <c r="K18" s="51" t="s">
        <v>56</v>
      </c>
      <c r="L18" s="52"/>
      <c r="M18" s="50"/>
      <c r="N18" s="51"/>
      <c r="O18" s="50"/>
      <c r="P18" s="51" t="s">
        <v>56</v>
      </c>
      <c r="Q18" s="52"/>
      <c r="R18" s="50"/>
      <c r="S18" s="51"/>
      <c r="T18" s="50"/>
      <c r="U18" s="51" t="s">
        <v>56</v>
      </c>
      <c r="V18" s="53"/>
      <c r="W18" s="54" t="n">
        <f>129.03</f>
        <v>129.03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88</v>
      </c>
      <c r="C19" s="48" t="s">
        <v>89</v>
      </c>
      <c r="D19" s="48" t="s">
        <v>90</v>
      </c>
      <c r="E19" s="49" t="s">
        <v>91</v>
      </c>
      <c r="F19" s="49" t="s">
        <v>92</v>
      </c>
      <c r="G19" s="50" t="s">
        <v>65</v>
      </c>
      <c r="H19" s="51" t="s">
        <v>93</v>
      </c>
      <c r="I19" s="52"/>
      <c r="J19" s="50" t="s">
        <v>94</v>
      </c>
      <c r="K19" s="51" t="s">
        <v>95</v>
      </c>
      <c r="L19" s="52"/>
      <c r="M19" s="50"/>
      <c r="N19" s="51"/>
      <c r="O19" s="50" t="s">
        <v>65</v>
      </c>
      <c r="P19" s="51" t="s">
        <v>93</v>
      </c>
      <c r="Q19" s="52"/>
      <c r="R19" s="50"/>
      <c r="S19" s="51"/>
      <c r="T19" s="50" t="s">
        <v>74</v>
      </c>
      <c r="U19" s="51" t="s">
        <v>96</v>
      </c>
      <c r="V19" s="53"/>
      <c r="W19" s="54" t="n">
        <f>100.01</f>
        <v>100.01</v>
      </c>
      <c r="X19" s="55" t="n">
        <f>18300</f>
        <v>18300.0</v>
      </c>
      <c r="Y19" s="55"/>
      <c r="Z19" s="55"/>
      <c r="AA19" s="55" t="n">
        <v>12533.0</v>
      </c>
      <c r="AB19" s="55" t="n">
        <f>457566675875</f>
        <v>4.57566675875E11</v>
      </c>
      <c r="AC19" s="55"/>
      <c r="AD19" s="55"/>
      <c r="AE19" s="56" t="n">
        <v>3.1336797275E11</v>
      </c>
      <c r="AF19" s="50"/>
      <c r="AG19" s="57" t="n">
        <f>6330</f>
        <v>6330.0</v>
      </c>
      <c r="AH19" s="58" t="n">
        <f>17</f>
        <v>17.0</v>
      </c>
    </row>
    <row r="20">
      <c r="A20" s="47" t="s">
        <v>50</v>
      </c>
      <c r="B20" s="48" t="s">
        <v>88</v>
      </c>
      <c r="C20" s="48" t="s">
        <v>89</v>
      </c>
      <c r="D20" s="48" t="s">
        <v>53</v>
      </c>
      <c r="E20" s="49" t="s">
        <v>91</v>
      </c>
      <c r="F20" s="49" t="s">
        <v>97</v>
      </c>
      <c r="G20" s="50" t="s">
        <v>65</v>
      </c>
      <c r="H20" s="51" t="s">
        <v>98</v>
      </c>
      <c r="I20" s="52"/>
      <c r="J20" s="50" t="s">
        <v>67</v>
      </c>
      <c r="K20" s="51" t="s">
        <v>99</v>
      </c>
      <c r="L20" s="52"/>
      <c r="M20" s="50"/>
      <c r="N20" s="51"/>
      <c r="O20" s="50" t="s">
        <v>81</v>
      </c>
      <c r="P20" s="51" t="s">
        <v>100</v>
      </c>
      <c r="Q20" s="52"/>
      <c r="R20" s="50"/>
      <c r="S20" s="51"/>
      <c r="T20" s="50" t="s">
        <v>101</v>
      </c>
      <c r="U20" s="51" t="s">
        <v>100</v>
      </c>
      <c r="V20" s="53"/>
      <c r="W20" s="54" t="n">
        <f>99.97</f>
        <v>99.97</v>
      </c>
      <c r="X20" s="55" t="n">
        <f>23342</f>
        <v>23342.0</v>
      </c>
      <c r="Y20" s="55"/>
      <c r="Z20" s="55"/>
      <c r="AA20" s="55" t="n">
        <v>19172.0</v>
      </c>
      <c r="AB20" s="55" t="n">
        <f>583397571925</f>
        <v>5.83397571925E11</v>
      </c>
      <c r="AC20" s="55"/>
      <c r="AD20" s="55"/>
      <c r="AE20" s="56" t="n">
        <v>4.7916859755E11</v>
      </c>
      <c r="AF20" s="50"/>
      <c r="AG20" s="57" t="n">
        <f>3657</f>
        <v>3657.0</v>
      </c>
      <c r="AH20" s="58" t="n">
        <f>19</f>
        <v>19.0</v>
      </c>
    </row>
    <row r="21">
      <c r="A21" s="47" t="s">
        <v>50</v>
      </c>
      <c r="B21" s="48" t="s">
        <v>88</v>
      </c>
      <c r="C21" s="48" t="s">
        <v>89</v>
      </c>
      <c r="D21" s="48" t="s">
        <v>57</v>
      </c>
      <c r="E21" s="49" t="s">
        <v>91</v>
      </c>
      <c r="F21" s="49" t="s">
        <v>102</v>
      </c>
      <c r="G21" s="50" t="s">
        <v>65</v>
      </c>
      <c r="H21" s="51" t="s">
        <v>103</v>
      </c>
      <c r="I21" s="52"/>
      <c r="J21" s="50" t="s">
        <v>67</v>
      </c>
      <c r="K21" s="51" t="s">
        <v>104</v>
      </c>
      <c r="L21" s="52"/>
      <c r="M21" s="50"/>
      <c r="N21" s="51"/>
      <c r="O21" s="50" t="s">
        <v>81</v>
      </c>
      <c r="P21" s="51" t="s">
        <v>105</v>
      </c>
      <c r="Q21" s="52"/>
      <c r="R21" s="50"/>
      <c r="S21" s="51"/>
      <c r="T21" s="50" t="s">
        <v>101</v>
      </c>
      <c r="U21" s="51" t="s">
        <v>106</v>
      </c>
      <c r="V21" s="53"/>
      <c r="W21" s="54" t="n">
        <f>99.91</f>
        <v>99.91</v>
      </c>
      <c r="X21" s="55" t="n">
        <f>24113</f>
        <v>24113.0</v>
      </c>
      <c r="Y21" s="55"/>
      <c r="Z21" s="55"/>
      <c r="AA21" s="55" t="n">
        <v>22633.0</v>
      </c>
      <c r="AB21" s="55" t="n">
        <f>602385748100</f>
        <v>6.023857481E11</v>
      </c>
      <c r="AC21" s="55"/>
      <c r="AD21" s="55"/>
      <c r="AE21" s="56" t="n">
        <v>5.6541035685E11</v>
      </c>
      <c r="AF21" s="50"/>
      <c r="AG21" s="57" t="n">
        <f>4203</f>
        <v>4203.0</v>
      </c>
      <c r="AH21" s="58" t="n">
        <f>16</f>
        <v>16.0</v>
      </c>
    </row>
    <row r="22">
      <c r="A22" s="47" t="s">
        <v>50</v>
      </c>
      <c r="B22" s="48" t="s">
        <v>88</v>
      </c>
      <c r="C22" s="48" t="s">
        <v>89</v>
      </c>
      <c r="D22" s="48" t="s">
        <v>60</v>
      </c>
      <c r="E22" s="49" t="s">
        <v>91</v>
      </c>
      <c r="F22" s="49" t="s">
        <v>107</v>
      </c>
      <c r="G22" s="50" t="s">
        <v>108</v>
      </c>
      <c r="H22" s="51" t="s">
        <v>109</v>
      </c>
      <c r="I22" s="52"/>
      <c r="J22" s="50" t="s">
        <v>67</v>
      </c>
      <c r="K22" s="51" t="s">
        <v>110</v>
      </c>
      <c r="L22" s="52"/>
      <c r="M22" s="50"/>
      <c r="N22" s="51"/>
      <c r="O22" s="50" t="s">
        <v>108</v>
      </c>
      <c r="P22" s="51" t="s">
        <v>109</v>
      </c>
      <c r="Q22" s="52"/>
      <c r="R22" s="50"/>
      <c r="S22" s="51"/>
      <c r="T22" s="50" t="s">
        <v>111</v>
      </c>
      <c r="U22" s="51" t="s">
        <v>112</v>
      </c>
      <c r="V22" s="53"/>
      <c r="W22" s="54" t="n">
        <f>99.87</f>
        <v>99.87</v>
      </c>
      <c r="X22" s="55" t="n">
        <f>21994</f>
        <v>21994.0</v>
      </c>
      <c r="Y22" s="55"/>
      <c r="Z22" s="55"/>
      <c r="AA22" s="55" t="n">
        <v>21571.0</v>
      </c>
      <c r="AB22" s="55" t="n">
        <f>549196261750</f>
        <v>5.4919626175E11</v>
      </c>
      <c r="AC22" s="55"/>
      <c r="AD22" s="55"/>
      <c r="AE22" s="56" t="n">
        <v>5.38633228625E11</v>
      </c>
      <c r="AF22" s="50"/>
      <c r="AG22" s="57" t="n">
        <f>1262</f>
        <v>1262.0</v>
      </c>
      <c r="AH22" s="58" t="n">
        <f>14</f>
        <v>14.0</v>
      </c>
    </row>
    <row r="23">
      <c r="A23" s="47" t="s">
        <v>50</v>
      </c>
      <c r="B23" s="48" t="s">
        <v>88</v>
      </c>
      <c r="C23" s="48" t="s">
        <v>89</v>
      </c>
      <c r="D23" s="48" t="s">
        <v>113</v>
      </c>
      <c r="E23" s="49" t="s">
        <v>91</v>
      </c>
      <c r="F23" s="49" t="s">
        <v>114</v>
      </c>
      <c r="G23" s="50" t="s">
        <v>108</v>
      </c>
      <c r="H23" s="51" t="s">
        <v>115</v>
      </c>
      <c r="I23" s="52"/>
      <c r="J23" s="50" t="s">
        <v>94</v>
      </c>
      <c r="K23" s="51" t="s">
        <v>116</v>
      </c>
      <c r="L23" s="52"/>
      <c r="M23" s="50"/>
      <c r="N23" s="51"/>
      <c r="O23" s="50" t="s">
        <v>81</v>
      </c>
      <c r="P23" s="51" t="s">
        <v>117</v>
      </c>
      <c r="Q23" s="52"/>
      <c r="R23" s="50"/>
      <c r="S23" s="51"/>
      <c r="T23" s="50" t="s">
        <v>74</v>
      </c>
      <c r="U23" s="51" t="s">
        <v>118</v>
      </c>
      <c r="V23" s="53"/>
      <c r="W23" s="54" t="n">
        <f>99.81</f>
        <v>99.81</v>
      </c>
      <c r="X23" s="55" t="n">
        <f>6546</f>
        <v>6546.0</v>
      </c>
      <c r="Y23" s="55"/>
      <c r="Z23" s="55"/>
      <c r="AA23" s="55" t="n">
        <v>6253.0</v>
      </c>
      <c r="AB23" s="55" t="n">
        <f>163385222500</f>
        <v>1.633852225E11</v>
      </c>
      <c r="AC23" s="55"/>
      <c r="AD23" s="55"/>
      <c r="AE23" s="56" t="n">
        <v>1.56074700625E11</v>
      </c>
      <c r="AF23" s="50"/>
      <c r="AG23" s="57" t="n">
        <f>863</f>
        <v>863.0</v>
      </c>
      <c r="AH23" s="58" t="n">
        <f>9</f>
        <v>9.0</v>
      </c>
    </row>
    <row r="24">
      <c r="A24" s="47" t="s">
        <v>50</v>
      </c>
      <c r="B24" s="48" t="s">
        <v>88</v>
      </c>
      <c r="C24" s="48" t="s">
        <v>89</v>
      </c>
      <c r="D24" s="48" t="s">
        <v>119</v>
      </c>
      <c r="E24" s="49" t="s">
        <v>91</v>
      </c>
      <c r="F24" s="49" t="s">
        <v>120</v>
      </c>
      <c r="G24" s="50" t="s">
        <v>65</v>
      </c>
      <c r="H24" s="51" t="s">
        <v>121</v>
      </c>
      <c r="I24" s="52"/>
      <c r="J24" s="50" t="s">
        <v>65</v>
      </c>
      <c r="K24" s="51" t="s">
        <v>122</v>
      </c>
      <c r="L24" s="52"/>
      <c r="M24" s="50"/>
      <c r="N24" s="51"/>
      <c r="O24" s="50" t="s">
        <v>70</v>
      </c>
      <c r="P24" s="51" t="s">
        <v>123</v>
      </c>
      <c r="Q24" s="52"/>
      <c r="R24" s="50"/>
      <c r="S24" s="51"/>
      <c r="T24" s="50" t="s">
        <v>74</v>
      </c>
      <c r="U24" s="51" t="s">
        <v>124</v>
      </c>
      <c r="V24" s="53"/>
      <c r="W24" s="54" t="n">
        <f>99.74</f>
        <v>99.74</v>
      </c>
      <c r="X24" s="55" t="n">
        <f>13423</f>
        <v>13423.0</v>
      </c>
      <c r="Y24" s="55"/>
      <c r="Z24" s="55"/>
      <c r="AA24" s="55" t="n">
        <v>676.0</v>
      </c>
      <c r="AB24" s="55" t="n">
        <f>334699456875</f>
        <v>3.34699456875E11</v>
      </c>
      <c r="AC24" s="55"/>
      <c r="AD24" s="55"/>
      <c r="AE24" s="56" t="n">
        <v>1.685759125E10</v>
      </c>
      <c r="AF24" s="50"/>
      <c r="AG24" s="57" t="n">
        <f>665</f>
        <v>665.0</v>
      </c>
      <c r="AH24" s="58" t="n">
        <f>16</f>
        <v>16.0</v>
      </c>
    </row>
    <row r="25">
      <c r="A25" s="47" t="s">
        <v>50</v>
      </c>
      <c r="B25" s="48" t="s">
        <v>88</v>
      </c>
      <c r="C25" s="48" t="s">
        <v>89</v>
      </c>
      <c r="D25" s="48" t="s">
        <v>125</v>
      </c>
      <c r="E25" s="49" t="s">
        <v>91</v>
      </c>
      <c r="F25" s="49" t="s">
        <v>126</v>
      </c>
      <c r="G25" s="50" t="s">
        <v>65</v>
      </c>
      <c r="H25" s="51" t="s">
        <v>127</v>
      </c>
      <c r="I25" s="52"/>
      <c r="J25" s="50" t="s">
        <v>65</v>
      </c>
      <c r="K25" s="51" t="s">
        <v>127</v>
      </c>
      <c r="L25" s="52"/>
      <c r="M25" s="50"/>
      <c r="N25" s="51"/>
      <c r="O25" s="50" t="s">
        <v>70</v>
      </c>
      <c r="P25" s="51" t="s">
        <v>128</v>
      </c>
      <c r="Q25" s="52"/>
      <c r="R25" s="50"/>
      <c r="S25" s="51"/>
      <c r="T25" s="50" t="s">
        <v>74</v>
      </c>
      <c r="U25" s="51" t="s">
        <v>129</v>
      </c>
      <c r="V25" s="53"/>
      <c r="W25" s="54" t="n">
        <f>99.68</f>
        <v>99.68</v>
      </c>
      <c r="X25" s="55" t="n">
        <f>8002</f>
        <v>8002.0</v>
      </c>
      <c r="Y25" s="55"/>
      <c r="Z25" s="55"/>
      <c r="AA25" s="55"/>
      <c r="AB25" s="55" t="n">
        <f>199395576250</f>
        <v>1.9939557625E11</v>
      </c>
      <c r="AC25" s="55"/>
      <c r="AD25" s="55"/>
      <c r="AE25" s="56"/>
      <c r="AF25" s="50"/>
      <c r="AG25" s="57" t="n">
        <f>379</f>
        <v>379.0</v>
      </c>
      <c r="AH25" s="58" t="n">
        <f>16</f>
        <v>16.0</v>
      </c>
    </row>
    <row r="26">
      <c r="A26" s="47" t="s">
        <v>50</v>
      </c>
      <c r="B26" s="48" t="s">
        <v>88</v>
      </c>
      <c r="C26" s="48" t="s">
        <v>89</v>
      </c>
      <c r="D26" s="48" t="s">
        <v>130</v>
      </c>
      <c r="E26" s="49" t="s">
        <v>91</v>
      </c>
      <c r="F26" s="49" t="s">
        <v>131</v>
      </c>
      <c r="G26" s="50" t="s">
        <v>65</v>
      </c>
      <c r="H26" s="51" t="s">
        <v>132</v>
      </c>
      <c r="I26" s="52"/>
      <c r="J26" s="50" t="s">
        <v>65</v>
      </c>
      <c r="K26" s="51" t="s">
        <v>132</v>
      </c>
      <c r="L26" s="52"/>
      <c r="M26" s="50"/>
      <c r="N26" s="51"/>
      <c r="O26" s="50" t="s">
        <v>72</v>
      </c>
      <c r="P26" s="51" t="s">
        <v>133</v>
      </c>
      <c r="Q26" s="52"/>
      <c r="R26" s="50"/>
      <c r="S26" s="51"/>
      <c r="T26" s="50" t="s">
        <v>74</v>
      </c>
      <c r="U26" s="51" t="s">
        <v>134</v>
      </c>
      <c r="V26" s="53"/>
      <c r="W26" s="54" t="n">
        <f>99.64</f>
        <v>99.64</v>
      </c>
      <c r="X26" s="55" t="n">
        <f>3891</f>
        <v>3891.0</v>
      </c>
      <c r="Y26" s="55"/>
      <c r="Z26" s="55"/>
      <c r="AA26" s="55"/>
      <c r="AB26" s="55" t="n">
        <f>96899783750</f>
        <v>9.689978375E10</v>
      </c>
      <c r="AC26" s="55"/>
      <c r="AD26" s="55"/>
      <c r="AE26" s="56"/>
      <c r="AF26" s="50"/>
      <c r="AG26" s="57" t="n">
        <f>264</f>
        <v>264.0</v>
      </c>
      <c r="AH26" s="58" t="n">
        <f>8</f>
        <v>8.0</v>
      </c>
    </row>
    <row r="27">
      <c r="A27" s="47" t="s">
        <v>50</v>
      </c>
      <c r="B27" s="48" t="s">
        <v>88</v>
      </c>
      <c r="C27" s="48" t="s">
        <v>89</v>
      </c>
      <c r="D27" s="48" t="s">
        <v>135</v>
      </c>
      <c r="E27" s="49" t="s">
        <v>91</v>
      </c>
      <c r="F27" s="49" t="s">
        <v>136</v>
      </c>
      <c r="G27" s="50" t="s">
        <v>65</v>
      </c>
      <c r="H27" s="51" t="s">
        <v>137</v>
      </c>
      <c r="I27" s="52"/>
      <c r="J27" s="50" t="s">
        <v>65</v>
      </c>
      <c r="K27" s="51" t="s">
        <v>137</v>
      </c>
      <c r="L27" s="52"/>
      <c r="M27" s="50"/>
      <c r="N27" s="51"/>
      <c r="O27" s="50" t="s">
        <v>74</v>
      </c>
      <c r="P27" s="51" t="s">
        <v>138</v>
      </c>
      <c r="Q27" s="52"/>
      <c r="R27" s="50"/>
      <c r="S27" s="51"/>
      <c r="T27" s="50" t="s">
        <v>74</v>
      </c>
      <c r="U27" s="51" t="s">
        <v>138</v>
      </c>
      <c r="V27" s="53"/>
      <c r="W27" s="54" t="n">
        <f>99.6</f>
        <v>99.6</v>
      </c>
      <c r="X27" s="55" t="n">
        <f>228</f>
        <v>228.0</v>
      </c>
      <c r="Y27" s="55"/>
      <c r="Z27" s="55"/>
      <c r="AA27" s="55"/>
      <c r="AB27" s="55" t="n">
        <f>5677647500</f>
        <v>5.6776475E9</v>
      </c>
      <c r="AC27" s="55"/>
      <c r="AD27" s="55"/>
      <c r="AE27" s="56"/>
      <c r="AF27" s="50"/>
      <c r="AG27" s="57" t="n">
        <f>44</f>
        <v>44.0</v>
      </c>
      <c r="AH27" s="58" t="n">
        <f>9</f>
        <v>9.0</v>
      </c>
    </row>
    <row r="28">
      <c r="A28" s="47" t="s">
        <v>50</v>
      </c>
      <c r="B28" s="48" t="s">
        <v>88</v>
      </c>
      <c r="C28" s="48" t="s">
        <v>89</v>
      </c>
      <c r="D28" s="48" t="s">
        <v>139</v>
      </c>
      <c r="E28" s="49" t="s">
        <v>91</v>
      </c>
      <c r="F28" s="49" t="s">
        <v>140</v>
      </c>
      <c r="G28" s="50"/>
      <c r="H28" s="51" t="s">
        <v>56</v>
      </c>
      <c r="I28" s="52"/>
      <c r="J28" s="50"/>
      <c r="K28" s="51" t="s">
        <v>56</v>
      </c>
      <c r="L28" s="52"/>
      <c r="M28" s="50"/>
      <c r="N28" s="51"/>
      <c r="O28" s="50"/>
      <c r="P28" s="51" t="s">
        <v>56</v>
      </c>
      <c r="Q28" s="52"/>
      <c r="R28" s="50"/>
      <c r="S28" s="51"/>
      <c r="T28" s="50"/>
      <c r="U28" s="51" t="s">
        <v>56</v>
      </c>
      <c r="V28" s="53"/>
      <c r="W28" s="54" t="n">
        <f>99.57</f>
        <v>99.57</v>
      </c>
      <c r="X28" s="55" t="str">
        <f>"－"</f>
        <v>－</v>
      </c>
      <c r="Y28" s="55"/>
      <c r="Z28" s="55"/>
      <c r="AA28" s="55"/>
      <c r="AB28" s="55" t="str">
        <f>"－"</f>
        <v>－</v>
      </c>
      <c r="AC28" s="55"/>
      <c r="AD28" s="55"/>
      <c r="AE28" s="56"/>
      <c r="AF28" s="50"/>
      <c r="AG28" s="57" t="str">
        <f>"－"</f>
        <v>－</v>
      </c>
      <c r="AH28" s="58" t="str">
        <f>"－"</f>
        <v>－</v>
      </c>
    </row>
    <row r="29">
      <c r="A29" s="47" t="s">
        <v>50</v>
      </c>
      <c r="B29" s="48" t="s">
        <v>88</v>
      </c>
      <c r="C29" s="48" t="s">
        <v>89</v>
      </c>
      <c r="D29" s="48" t="s">
        <v>141</v>
      </c>
      <c r="E29" s="49" t="s">
        <v>91</v>
      </c>
      <c r="F29" s="49" t="s">
        <v>142</v>
      </c>
      <c r="G29" s="50"/>
      <c r="H29" s="51" t="s">
        <v>56</v>
      </c>
      <c r="I29" s="52"/>
      <c r="J29" s="50"/>
      <c r="K29" s="51" t="s">
        <v>56</v>
      </c>
      <c r="L29" s="52"/>
      <c r="M29" s="50"/>
      <c r="N29" s="51"/>
      <c r="O29" s="50"/>
      <c r="P29" s="51" t="s">
        <v>56</v>
      </c>
      <c r="Q29" s="52"/>
      <c r="R29" s="50"/>
      <c r="S29" s="51"/>
      <c r="T29" s="50"/>
      <c r="U29" s="51" t="s">
        <v>56</v>
      </c>
      <c r="V29" s="53"/>
      <c r="W29" s="54" t="n">
        <f>99.53</f>
        <v>99.53</v>
      </c>
      <c r="X29" s="55" t="str">
        <f>"－"</f>
        <v>－</v>
      </c>
      <c r="Y29" s="55"/>
      <c r="Z29" s="55"/>
      <c r="AA29" s="55"/>
      <c r="AB29" s="55" t="str">
        <f>"－"</f>
        <v>－</v>
      </c>
      <c r="AC29" s="55"/>
      <c r="AD29" s="55"/>
      <c r="AE29" s="56"/>
      <c r="AF29" s="50"/>
      <c r="AG29" s="57" t="str">
        <f>"－"</f>
        <v>－</v>
      </c>
      <c r="AH29" s="58" t="str">
        <f>"－"</f>
        <v>－</v>
      </c>
    </row>
    <row r="30">
      <c r="A30" s="47" t="s">
        <v>50</v>
      </c>
      <c r="B30" s="48" t="s">
        <v>88</v>
      </c>
      <c r="C30" s="48" t="s">
        <v>89</v>
      </c>
      <c r="D30" s="48" t="s">
        <v>143</v>
      </c>
      <c r="E30" s="49" t="s">
        <v>91</v>
      </c>
      <c r="F30" s="49" t="s">
        <v>144</v>
      </c>
      <c r="G30" s="50"/>
      <c r="H30" s="51" t="s">
        <v>56</v>
      </c>
      <c r="I30" s="52"/>
      <c r="J30" s="50"/>
      <c r="K30" s="51" t="s">
        <v>56</v>
      </c>
      <c r="L30" s="52"/>
      <c r="M30" s="50"/>
      <c r="N30" s="51"/>
      <c r="O30" s="50"/>
      <c r="P30" s="51" t="s">
        <v>56</v>
      </c>
      <c r="Q30" s="52"/>
      <c r="R30" s="50"/>
      <c r="S30" s="51"/>
      <c r="T30" s="50"/>
      <c r="U30" s="51" t="s">
        <v>56</v>
      </c>
      <c r="V30" s="53"/>
      <c r="W30" s="54" t="n">
        <f>99.49</f>
        <v>99.49</v>
      </c>
      <c r="X30" s="55" t="str">
        <f>"－"</f>
        <v>－</v>
      </c>
      <c r="Y30" s="55"/>
      <c r="Z30" s="55"/>
      <c r="AA30" s="55"/>
      <c r="AB30" s="55" t="str">
        <f>"－"</f>
        <v>－</v>
      </c>
      <c r="AC30" s="55"/>
      <c r="AD30" s="55"/>
      <c r="AE30" s="56"/>
      <c r="AF30" s="50"/>
      <c r="AG30" s="57" t="str">
        <f>"－"</f>
        <v>－</v>
      </c>
      <c r="AH30" s="58" t="str">
        <f>"－"</f>
        <v>－</v>
      </c>
    </row>
    <row r="31">
      <c r="A31" s="47" t="s">
        <v>50</v>
      </c>
      <c r="B31" s="48" t="s">
        <v>88</v>
      </c>
      <c r="C31" s="48" t="s">
        <v>89</v>
      </c>
      <c r="D31" s="48" t="s">
        <v>145</v>
      </c>
      <c r="E31" s="49" t="s">
        <v>91</v>
      </c>
      <c r="F31" s="49" t="s">
        <v>146</v>
      </c>
      <c r="G31" s="50"/>
      <c r="H31" s="51" t="s">
        <v>56</v>
      </c>
      <c r="I31" s="52"/>
      <c r="J31" s="50"/>
      <c r="K31" s="51" t="s">
        <v>56</v>
      </c>
      <c r="L31" s="52"/>
      <c r="M31" s="50"/>
      <c r="N31" s="51"/>
      <c r="O31" s="50"/>
      <c r="P31" s="51" t="s">
        <v>56</v>
      </c>
      <c r="Q31" s="52"/>
      <c r="R31" s="50"/>
      <c r="S31" s="51"/>
      <c r="T31" s="50"/>
      <c r="U31" s="51" t="s">
        <v>56</v>
      </c>
      <c r="V31" s="53"/>
      <c r="W31" s="54" t="n">
        <f>99.46</f>
        <v>99.46</v>
      </c>
      <c r="X31" s="55" t="str">
        <f>"－"</f>
        <v>－</v>
      </c>
      <c r="Y31" s="55"/>
      <c r="Z31" s="55"/>
      <c r="AA31" s="55"/>
      <c r="AB31" s="55" t="str">
        <f>"－"</f>
        <v>－</v>
      </c>
      <c r="AC31" s="55"/>
      <c r="AD31" s="55"/>
      <c r="AE31" s="56"/>
      <c r="AF31" s="50"/>
      <c r="AG31" s="57" t="str">
        <f>"－"</f>
        <v>－</v>
      </c>
      <c r="AH31" s="58" t="str">
        <f>"－"</f>
        <v>－</v>
      </c>
    </row>
    <row r="32">
      <c r="A32" s="47" t="s">
        <v>50</v>
      </c>
      <c r="B32" s="48" t="s">
        <v>88</v>
      </c>
      <c r="C32" s="48" t="s">
        <v>89</v>
      </c>
      <c r="D32" s="48" t="s">
        <v>147</v>
      </c>
      <c r="E32" s="49" t="s">
        <v>91</v>
      </c>
      <c r="F32" s="49" t="s">
        <v>148</v>
      </c>
      <c r="G32" s="50"/>
      <c r="H32" s="51" t="s">
        <v>56</v>
      </c>
      <c r="I32" s="52"/>
      <c r="J32" s="50"/>
      <c r="K32" s="51" t="s">
        <v>56</v>
      </c>
      <c r="L32" s="52"/>
      <c r="M32" s="50"/>
      <c r="N32" s="51"/>
      <c r="O32" s="50"/>
      <c r="P32" s="51" t="s">
        <v>56</v>
      </c>
      <c r="Q32" s="52"/>
      <c r="R32" s="50"/>
      <c r="S32" s="51"/>
      <c r="T32" s="50"/>
      <c r="U32" s="51" t="s">
        <v>56</v>
      </c>
      <c r="V32" s="53"/>
      <c r="W32" s="54" t="n">
        <f>99.42</f>
        <v>99.42</v>
      </c>
      <c r="X32" s="55" t="str">
        <f>"－"</f>
        <v>－</v>
      </c>
      <c r="Y32" s="55"/>
      <c r="Z32" s="55"/>
      <c r="AA32" s="55"/>
      <c r="AB32" s="55" t="str">
        <f>"－"</f>
        <v>－</v>
      </c>
      <c r="AC32" s="55"/>
      <c r="AD32" s="55"/>
      <c r="AE32" s="56"/>
      <c r="AF32" s="50"/>
      <c r="AG32" s="57" t="str">
        <f>"－"</f>
        <v>－</v>
      </c>
      <c r="AH32" s="58" t="str">
        <f>"－"</f>
        <v>－</v>
      </c>
    </row>
    <row r="33">
      <c r="A33" s="47" t="s">
        <v>50</v>
      </c>
      <c r="B33" s="48" t="s">
        <v>88</v>
      </c>
      <c r="C33" s="48" t="s">
        <v>89</v>
      </c>
      <c r="D33" s="48" t="s">
        <v>149</v>
      </c>
      <c r="E33" s="49" t="s">
        <v>91</v>
      </c>
      <c r="F33" s="49" t="s">
        <v>150</v>
      </c>
      <c r="G33" s="50"/>
      <c r="H33" s="51" t="s">
        <v>56</v>
      </c>
      <c r="I33" s="52"/>
      <c r="J33" s="50"/>
      <c r="K33" s="51" t="s">
        <v>56</v>
      </c>
      <c r="L33" s="52"/>
      <c r="M33" s="50"/>
      <c r="N33" s="51"/>
      <c r="O33" s="50"/>
      <c r="P33" s="51" t="s">
        <v>56</v>
      </c>
      <c r="Q33" s="52"/>
      <c r="R33" s="50"/>
      <c r="S33" s="51"/>
      <c r="T33" s="50"/>
      <c r="U33" s="51" t="s">
        <v>56</v>
      </c>
      <c r="V33" s="53"/>
      <c r="W33" s="54" t="n">
        <f>99.38</f>
        <v>99.38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88</v>
      </c>
      <c r="C34" s="48" t="s">
        <v>89</v>
      </c>
      <c r="D34" s="48" t="s">
        <v>151</v>
      </c>
      <c r="E34" s="49" t="s">
        <v>91</v>
      </c>
      <c r="F34" s="49" t="s">
        <v>152</v>
      </c>
      <c r="G34" s="50"/>
      <c r="H34" s="51" t="s">
        <v>56</v>
      </c>
      <c r="I34" s="52"/>
      <c r="J34" s="50"/>
      <c r="K34" s="51" t="s">
        <v>56</v>
      </c>
      <c r="L34" s="52"/>
      <c r="M34" s="50"/>
      <c r="N34" s="51"/>
      <c r="O34" s="50"/>
      <c r="P34" s="51" t="s">
        <v>56</v>
      </c>
      <c r="Q34" s="52"/>
      <c r="R34" s="50"/>
      <c r="S34" s="51"/>
      <c r="T34" s="50"/>
      <c r="U34" s="51" t="s">
        <v>56</v>
      </c>
      <c r="V34" s="53"/>
      <c r="W34" s="54" t="n">
        <f>99.34</f>
        <v>99.34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88</v>
      </c>
      <c r="C35" s="48" t="s">
        <v>89</v>
      </c>
      <c r="D35" s="48" t="s">
        <v>153</v>
      </c>
      <c r="E35" s="49" t="s">
        <v>91</v>
      </c>
      <c r="F35" s="49" t="s">
        <v>154</v>
      </c>
      <c r="G35" s="50"/>
      <c r="H35" s="51" t="s">
        <v>56</v>
      </c>
      <c r="I35" s="52"/>
      <c r="J35" s="50"/>
      <c r="K35" s="51" t="s">
        <v>56</v>
      </c>
      <c r="L35" s="52"/>
      <c r="M35" s="50"/>
      <c r="N35" s="51"/>
      <c r="O35" s="50"/>
      <c r="P35" s="51" t="s">
        <v>56</v>
      </c>
      <c r="Q35" s="52"/>
      <c r="R35" s="50"/>
      <c r="S35" s="51"/>
      <c r="T35" s="50"/>
      <c r="U35" s="51" t="s">
        <v>56</v>
      </c>
      <c r="V35" s="53"/>
      <c r="W35" s="54" t="n">
        <f>99.29</f>
        <v>99.29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88</v>
      </c>
      <c r="C36" s="48" t="s">
        <v>89</v>
      </c>
      <c r="D36" s="48" t="s">
        <v>155</v>
      </c>
      <c r="E36" s="49" t="s">
        <v>156</v>
      </c>
      <c r="F36" s="49" t="s">
        <v>157</v>
      </c>
      <c r="G36" s="50"/>
      <c r="H36" s="51" t="s">
        <v>56</v>
      </c>
      <c r="I36" s="52"/>
      <c r="J36" s="50"/>
      <c r="K36" s="51" t="s">
        <v>56</v>
      </c>
      <c r="L36" s="52"/>
      <c r="M36" s="50"/>
      <c r="N36" s="51"/>
      <c r="O36" s="50"/>
      <c r="P36" s="51" t="s">
        <v>56</v>
      </c>
      <c r="Q36" s="52"/>
      <c r="R36" s="50"/>
      <c r="S36" s="51"/>
      <c r="T36" s="50"/>
      <c r="U36" s="51" t="s">
        <v>56</v>
      </c>
      <c r="V36" s="53"/>
      <c r="W36" s="54" t="n">
        <f>99.25</f>
        <v>99.25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88</v>
      </c>
      <c r="C37" s="48" t="s">
        <v>89</v>
      </c>
      <c r="D37" s="48" t="s">
        <v>158</v>
      </c>
      <c r="E37" s="49" t="s">
        <v>159</v>
      </c>
      <c r="F37" s="49" t="s">
        <v>160</v>
      </c>
      <c r="G37" s="50"/>
      <c r="H37" s="51" t="s">
        <v>56</v>
      </c>
      <c r="I37" s="52"/>
      <c r="J37" s="50"/>
      <c r="K37" s="51" t="s">
        <v>56</v>
      </c>
      <c r="L37" s="52"/>
      <c r="M37" s="50"/>
      <c r="N37" s="51"/>
      <c r="O37" s="50"/>
      <c r="P37" s="51" t="s">
        <v>56</v>
      </c>
      <c r="Q37" s="52"/>
      <c r="R37" s="50"/>
      <c r="S37" s="51"/>
      <c r="T37" s="50"/>
      <c r="U37" s="51" t="s">
        <v>56</v>
      </c>
      <c r="V37" s="53"/>
      <c r="W37" s="54" t="n">
        <f>99.2</f>
        <v>99.2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88</v>
      </c>
      <c r="C38" s="48" t="s">
        <v>89</v>
      </c>
      <c r="D38" s="48" t="s">
        <v>161</v>
      </c>
      <c r="E38" s="49" t="s">
        <v>162</v>
      </c>
      <c r="F38" s="49" t="s">
        <v>163</v>
      </c>
      <c r="G38" s="50"/>
      <c r="H38" s="51" t="s">
        <v>56</v>
      </c>
      <c r="I38" s="52"/>
      <c r="J38" s="50"/>
      <c r="K38" s="51" t="s">
        <v>56</v>
      </c>
      <c r="L38" s="52"/>
      <c r="M38" s="50"/>
      <c r="N38" s="51"/>
      <c r="O38" s="50"/>
      <c r="P38" s="51" t="s">
        <v>56</v>
      </c>
      <c r="Q38" s="52"/>
      <c r="R38" s="50"/>
      <c r="S38" s="51"/>
      <c r="T38" s="50"/>
      <c r="U38" s="51" t="s">
        <v>56</v>
      </c>
      <c r="V38" s="53"/>
      <c r="W38" s="54" t="n">
        <f>99.16</f>
        <v>99.16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2" useFirstPageNumber="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2022-09-30T06:08:37Z</vt:filetime>
  </property>
</Properties>
</file>