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<sst xmlns="http://schemas.openxmlformats.org/spreadsheetml/2006/main" count="516" uniqueCount="184">
  <si>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</si>
  <si>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</si>
  <si>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</si>
  <si>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</si>
  <si>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</si>
  <si>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</si>
  <si>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</si>
  <si>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</si>
  <si>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</si>
  <si>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</si>
  <si>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</si>
  <si>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</si>
  <si>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</si>
  <si>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</si>
  <si>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</si>
  <si>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</si>
  <si>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</si>
  <si>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</si>
  <si>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</si>
  <si>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</si>
  <si>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</si>
  <si>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</si>
  <si>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</si>
  <si>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</si>
  <si>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</si>
  <si>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</si>
  <si>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</si>
  <si>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</si>
  <si>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</si>
  <si>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</si>
  <si>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</si>
  <si>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</si>
  <si>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</si>
  <si>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</si>
  <si>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</si>
  <si>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</si>
  <si>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</si>
  <si>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</si>
  <si>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</si>
  <si>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</si>
  <si>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</si>
  <si>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</si>
  <si>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</si>
  <si>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</si>
  <si>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</si>
  <si>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</si>
  <si>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</si>
  <si>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</si>
  <si>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</si>
  <si>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</si>
  <si>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2024/06</t>
  </si>
  <si>
    <t>中期国債先物</t>
  </si>
  <si>
    <t>5-year JGB Futures</t>
  </si>
  <si>
    <t>2023/09/13</t>
  </si>
  <si>
    <t>2024/06/13</t>
  </si>
  <si>
    <t>－</t>
  </si>
  <si>
    <t>*</t>
  </si>
  <si>
    <t>2024/09</t>
  </si>
  <si>
    <t>2023/12/14</t>
  </si>
  <si>
    <t>2024/09/12</t>
  </si>
  <si>
    <t>2024/12</t>
  </si>
  <si>
    <t>2024/03/14</t>
  </si>
  <si>
    <t>2024/12/13</t>
  </si>
  <si>
    <t>2025/03</t>
  </si>
  <si>
    <t>2024/06/14</t>
  </si>
  <si>
    <t>2025/03/13</t>
  </si>
  <si>
    <t>長期国債先物</t>
  </si>
  <si>
    <t>10-year JGB Futures</t>
  </si>
  <si>
    <t>03</t>
  </si>
  <si>
    <t>143.02</t>
  </si>
  <si>
    <t>13</t>
  </si>
  <si>
    <t>144.32</t>
  </si>
  <si>
    <t>06</t>
  </si>
  <si>
    <t>144.2500</t>
  </si>
  <si>
    <t>142.97</t>
  </si>
  <si>
    <t>142.9900</t>
  </si>
  <si>
    <t>144.02</t>
  </si>
  <si>
    <t>142.39</t>
  </si>
  <si>
    <t>17</t>
  </si>
  <si>
    <t>144.39</t>
  </si>
  <si>
    <t>144.3300</t>
  </si>
  <si>
    <t>142.35</t>
  </si>
  <si>
    <t>142.3500</t>
  </si>
  <si>
    <t>28</t>
  </si>
  <si>
    <t>142.86</t>
  </si>
  <si>
    <t>長期国債先物（現金決済型ミニ）</t>
  </si>
  <si>
    <t>mini-10-year JGB Futures (Cash-Settled)</t>
  </si>
  <si>
    <t>2024/06/12</t>
  </si>
  <si>
    <t>142.000</t>
  </si>
  <si>
    <t>144.130</t>
  </si>
  <si>
    <t>12</t>
  </si>
  <si>
    <t>143.880</t>
  </si>
  <si>
    <t>2024/09/11</t>
  </si>
  <si>
    <t>14</t>
  </si>
  <si>
    <t>144.490</t>
  </si>
  <si>
    <t>142.775</t>
  </si>
  <si>
    <t>2024/12/12</t>
  </si>
  <si>
    <t>2025/03/12</t>
  </si>
  <si>
    <t>超長期国債先物（ミニ）</t>
  </si>
  <si>
    <t>mini-20-year JGB Futures</t>
  </si>
  <si>
    <t>TONA3か月金利先物</t>
  </si>
  <si>
    <t>3-Month TONA Futures</t>
  </si>
  <si>
    <t>2024/03</t>
  </si>
  <si>
    <t>2023/05/29</t>
  </si>
  <si>
    <t>2024/06/18</t>
  </si>
  <si>
    <t>11</t>
  </si>
  <si>
    <t>99.9225</t>
  </si>
  <si>
    <t>18</t>
  </si>
  <si>
    <t>99.9250</t>
  </si>
  <si>
    <t>2024/09/17</t>
  </si>
  <si>
    <t>99.8600</t>
  </si>
  <si>
    <t>99.9075</t>
  </si>
  <si>
    <t>20</t>
  </si>
  <si>
    <t>99.9025</t>
  </si>
  <si>
    <t>99.8550</t>
  </si>
  <si>
    <t>99.8925</t>
  </si>
  <si>
    <t>2024/12/17</t>
  </si>
  <si>
    <t>99.7250</t>
  </si>
  <si>
    <t>99.8125</t>
  </si>
  <si>
    <t>05</t>
  </si>
  <si>
    <t>99.7600</t>
  </si>
  <si>
    <t>99.7900</t>
  </si>
  <si>
    <t>2025/03/18</t>
  </si>
  <si>
    <t>99.5925</t>
  </si>
  <si>
    <t>99.6800</t>
  </si>
  <si>
    <t>2025/06/17</t>
  </si>
  <si>
    <t>99.5225</t>
  </si>
  <si>
    <t>21</t>
  </si>
  <si>
    <t>99.6700</t>
  </si>
  <si>
    <t>99.6100</t>
  </si>
  <si>
    <t>2025/06</t>
  </si>
  <si>
    <t>2025/09/16</t>
  </si>
  <si>
    <t>99.4500</t>
  </si>
  <si>
    <t>99.5950</t>
  </si>
  <si>
    <t>27</t>
  </si>
  <si>
    <t>99.5550</t>
  </si>
  <si>
    <t>2025/09</t>
  </si>
  <si>
    <t>2025/12/16</t>
  </si>
  <si>
    <t>99.4050</t>
  </si>
  <si>
    <t>99.5475</t>
  </si>
  <si>
    <t>04</t>
  </si>
  <si>
    <t>99.4000</t>
  </si>
  <si>
    <t>99.4550</t>
  </si>
  <si>
    <t>2025/12</t>
  </si>
  <si>
    <t>2026/03/17</t>
  </si>
  <si>
    <t>99.3800</t>
  </si>
  <si>
    <t>99.5025</t>
  </si>
  <si>
    <t>2026/03</t>
  </si>
  <si>
    <t>2026/06/16</t>
  </si>
  <si>
    <t>99.3450</t>
  </si>
  <si>
    <t>99.5275</t>
  </si>
  <si>
    <t>99.3375</t>
  </si>
  <si>
    <t>99.3525</t>
  </si>
  <si>
    <t>2026/06</t>
  </si>
  <si>
    <t>2026/09/15</t>
  </si>
  <si>
    <t>25</t>
  </si>
  <si>
    <t>99.3700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</si>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</sst>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43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50</v>
      </c>
      <c r="E7" s="49" t="s">
        <v>53</v>
      </c>
      <c r="F7" s="49" t="s">
        <v>54</v>
      </c>
      <c r="G7" s="50"/>
      <c r="H7" s="51" t="s">
        <v>55</v>
      </c>
      <c r="I7" s="52"/>
      <c r="J7" s="50"/>
      <c r="K7" s="51" t="s">
        <v>55</v>
      </c>
      <c r="L7" s="52"/>
      <c r="M7" s="50"/>
      <c r="N7" s="51"/>
      <c r="O7" s="50"/>
      <c r="P7" s="51" t="s">
        <v>55</v>
      </c>
      <c r="Q7" s="52"/>
      <c r="R7" s="50"/>
      <c r="S7" s="51"/>
      <c r="T7" s="50"/>
      <c r="U7" s="51" t="s">
        <v>55</v>
      </c>
      <c r="V7" s="53"/>
      <c r="W7" s="54" t="n">
        <f>110.32</f>
        <v>110.32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 t="s">
        <v>56</v>
      </c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55</v>
      </c>
      <c r="I8" s="52"/>
      <c r="J8" s="50"/>
      <c r="K8" s="51" t="s">
        <v>55</v>
      </c>
      <c r="L8" s="52"/>
      <c r="M8" s="50"/>
      <c r="N8" s="51"/>
      <c r="O8" s="50"/>
      <c r="P8" s="51" t="s">
        <v>55</v>
      </c>
      <c r="Q8" s="52"/>
      <c r="R8" s="50"/>
      <c r="S8" s="51"/>
      <c r="T8" s="50"/>
      <c r="U8" s="51" t="s">
        <v>55</v>
      </c>
      <c r="V8" s="53"/>
      <c r="W8" s="54" t="n">
        <f>110.22</f>
        <v>110.22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55</v>
      </c>
      <c r="I9" s="52"/>
      <c r="J9" s="50"/>
      <c r="K9" s="51" t="s">
        <v>55</v>
      </c>
      <c r="L9" s="52"/>
      <c r="M9" s="50"/>
      <c r="N9" s="51"/>
      <c r="O9" s="50"/>
      <c r="P9" s="51" t="s">
        <v>55</v>
      </c>
      <c r="Q9" s="52"/>
      <c r="R9" s="50"/>
      <c r="S9" s="51"/>
      <c r="T9" s="50"/>
      <c r="U9" s="51" t="s">
        <v>55</v>
      </c>
      <c r="V9" s="53"/>
      <c r="W9" s="54" t="n">
        <f>109.97</f>
        <v>109.97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51</v>
      </c>
      <c r="C10" s="48" t="s">
        <v>52</v>
      </c>
      <c r="D10" s="48" t="s">
        <v>63</v>
      </c>
      <c r="E10" s="49" t="s">
        <v>64</v>
      </c>
      <c r="F10" s="49" t="s">
        <v>65</v>
      </c>
      <c r="G10" s="50"/>
      <c r="H10" s="51" t="s">
        <v>55</v>
      </c>
      <c r="I10" s="52"/>
      <c r="J10" s="50"/>
      <c r="K10" s="51" t="s">
        <v>55</v>
      </c>
      <c r="L10" s="52"/>
      <c r="M10" s="50"/>
      <c r="N10" s="51"/>
      <c r="O10" s="50"/>
      <c r="P10" s="51" t="s">
        <v>55</v>
      </c>
      <c r="Q10" s="52"/>
      <c r="R10" s="50"/>
      <c r="S10" s="51"/>
      <c r="T10" s="50"/>
      <c r="U10" s="51" t="s">
        <v>55</v>
      </c>
      <c r="V10" s="53"/>
      <c r="W10" s="54" t="n">
        <f>109.79</f>
        <v>109.79</v>
      </c>
      <c r="X10" s="55" t="str">
        <f>"－"</f>
        <v>－</v>
      </c>
      <c r="Y10" s="55"/>
      <c r="Z10" s="55"/>
      <c r="AA10" s="55"/>
      <c r="AB10" s="55" t="str">
        <f>"－"</f>
        <v>－</v>
      </c>
      <c r="AC10" s="55"/>
      <c r="AD10" s="55"/>
      <c r="AE10" s="56"/>
      <c r="AF10" s="50"/>
      <c r="AG10" s="57" t="str">
        <f>"－"</f>
        <v>－</v>
      </c>
      <c r="AH10" s="58" t="str">
        <f>"－"</f>
        <v>－</v>
      </c>
    </row>
    <row r="11">
      <c r="A11" s="47" t="s">
        <v>50</v>
      </c>
      <c r="B11" s="48" t="s">
        <v>66</v>
      </c>
      <c r="C11" s="48" t="s">
        <v>67</v>
      </c>
      <c r="D11" s="48" t="s">
        <v>50</v>
      </c>
      <c r="E11" s="49" t="s">
        <v>53</v>
      </c>
      <c r="F11" s="49" t="s">
        <v>54</v>
      </c>
      <c r="G11" s="50" t="s">
        <v>68</v>
      </c>
      <c r="H11" s="51" t="s">
        <v>69</v>
      </c>
      <c r="I11" s="52" t="n">
        <v>1.187</v>
      </c>
      <c r="J11" s="50" t="s">
        <v>70</v>
      </c>
      <c r="K11" s="51" t="s">
        <v>71</v>
      </c>
      <c r="L11" s="52" t="n">
        <v>1.086</v>
      </c>
      <c r="M11" s="50" t="s">
        <v>72</v>
      </c>
      <c r="N11" s="51" t="s">
        <v>73</v>
      </c>
      <c r="O11" s="50" t="s">
        <v>68</v>
      </c>
      <c r="P11" s="51" t="s">
        <v>74</v>
      </c>
      <c r="Q11" s="52" t="n">
        <v>1.191</v>
      </c>
      <c r="R11" s="50" t="s">
        <v>68</v>
      </c>
      <c r="S11" s="51" t="s">
        <v>75</v>
      </c>
      <c r="T11" s="50" t="s">
        <v>70</v>
      </c>
      <c r="U11" s="51" t="s">
        <v>76</v>
      </c>
      <c r="V11" s="53" t="n">
        <v>1.109</v>
      </c>
      <c r="W11" s="54" t="n">
        <f>143.73</f>
        <v>143.73</v>
      </c>
      <c r="X11" s="55" t="n">
        <f>730644</f>
        <v>730644.0</v>
      </c>
      <c r="Y11" s="55"/>
      <c r="Z11" s="55" t="n">
        <v>112397.0</v>
      </c>
      <c r="AA11" s="55" t="n">
        <v>289586.0</v>
      </c>
      <c r="AB11" s="55" t="n">
        <f>104995209370000</f>
        <v>1.0499520937E14</v>
      </c>
      <c r="AC11" s="55"/>
      <c r="AD11" s="55" t="n">
        <v>1.615865743E13</v>
      </c>
      <c r="AE11" s="56" t="n">
        <v>4.161208948E13</v>
      </c>
      <c r="AF11" s="50" t="s">
        <v>56</v>
      </c>
      <c r="AG11" s="57" t="n">
        <f>2232</f>
        <v>2232.0</v>
      </c>
      <c r="AH11" s="58" t="n">
        <f>9</f>
        <v>9.0</v>
      </c>
    </row>
    <row r="12">
      <c r="A12" s="47" t="s">
        <v>50</v>
      </c>
      <c r="B12" s="48" t="s">
        <v>66</v>
      </c>
      <c r="C12" s="48" t="s">
        <v>67</v>
      </c>
      <c r="D12" s="48" t="s">
        <v>57</v>
      </c>
      <c r="E12" s="49" t="s">
        <v>58</v>
      </c>
      <c r="F12" s="49" t="s">
        <v>59</v>
      </c>
      <c r="G12" s="50" t="s">
        <v>68</v>
      </c>
      <c r="H12" s="51" t="s">
        <v>77</v>
      </c>
      <c r="I12" s="52" t="n">
        <v>1.236</v>
      </c>
      <c r="J12" s="50" t="s">
        <v>78</v>
      </c>
      <c r="K12" s="51" t="s">
        <v>79</v>
      </c>
      <c r="L12" s="52" t="n">
        <v>1.081</v>
      </c>
      <c r="M12" s="50" t="s">
        <v>78</v>
      </c>
      <c r="N12" s="51" t="s">
        <v>80</v>
      </c>
      <c r="O12" s="50" t="s">
        <v>68</v>
      </c>
      <c r="P12" s="51" t="s">
        <v>81</v>
      </c>
      <c r="Q12" s="52" t="n">
        <v>1.239</v>
      </c>
      <c r="R12" s="50" t="s">
        <v>68</v>
      </c>
      <c r="S12" s="51" t="s">
        <v>82</v>
      </c>
      <c r="T12" s="50" t="s">
        <v>83</v>
      </c>
      <c r="U12" s="51" t="s">
        <v>84</v>
      </c>
      <c r="V12" s="53" t="n">
        <v>1.199</v>
      </c>
      <c r="W12" s="54" t="n">
        <f>143.35</f>
        <v>143.35</v>
      </c>
      <c r="X12" s="55" t="n">
        <f>876210</f>
        <v>876210.0</v>
      </c>
      <c r="Y12" s="55" t="n">
        <v>518.0</v>
      </c>
      <c r="Z12" s="55" t="n">
        <v>115662.0</v>
      </c>
      <c r="AA12" s="55" t="n">
        <v>289586.0</v>
      </c>
      <c r="AB12" s="55" t="n">
        <f>125556696005600</f>
        <v>1.255566960056E14</v>
      </c>
      <c r="AC12" s="55" t="n">
        <v>7.4143E10</v>
      </c>
      <c r="AD12" s="55" t="n">
        <v>1.65710236556E13</v>
      </c>
      <c r="AE12" s="56" t="n">
        <v>4.142220555E13</v>
      </c>
      <c r="AF12" s="50"/>
      <c r="AG12" s="57" t="n">
        <f>192622</f>
        <v>192622.0</v>
      </c>
      <c r="AH12" s="58" t="n">
        <f>20</f>
        <v>20.0</v>
      </c>
    </row>
    <row r="13">
      <c r="A13" s="47" t="s">
        <v>50</v>
      </c>
      <c r="B13" s="48" t="s">
        <v>66</v>
      </c>
      <c r="C13" s="48" t="s">
        <v>67</v>
      </c>
      <c r="D13" s="48" t="s">
        <v>60</v>
      </c>
      <c r="E13" s="49" t="s">
        <v>61</v>
      </c>
      <c r="F13" s="49" t="s">
        <v>62</v>
      </c>
      <c r="G13" s="50"/>
      <c r="H13" s="51" t="s">
        <v>55</v>
      </c>
      <c r="I13" s="52"/>
      <c r="J13" s="50"/>
      <c r="K13" s="51" t="s">
        <v>55</v>
      </c>
      <c r="L13" s="52"/>
      <c r="M13" s="50"/>
      <c r="N13" s="51"/>
      <c r="O13" s="50"/>
      <c r="P13" s="51" t="s">
        <v>55</v>
      </c>
      <c r="Q13" s="52"/>
      <c r="R13" s="50"/>
      <c r="S13" s="51"/>
      <c r="T13" s="50"/>
      <c r="U13" s="51" t="s">
        <v>55</v>
      </c>
      <c r="V13" s="53"/>
      <c r="W13" s="54" t="n">
        <f>142.87</f>
        <v>142.87</v>
      </c>
      <c r="X13" s="55" t="str">
        <f>"－"</f>
        <v>－</v>
      </c>
      <c r="Y13" s="55"/>
      <c r="Z13" s="55"/>
      <c r="AA13" s="55"/>
      <c r="AB13" s="55" t="str">
        <f>"－"</f>
        <v>－</v>
      </c>
      <c r="AC13" s="55"/>
      <c r="AD13" s="55"/>
      <c r="AE13" s="56"/>
      <c r="AF13" s="50"/>
      <c r="AG13" s="57" t="str">
        <f>"－"</f>
        <v>－</v>
      </c>
      <c r="AH13" s="58" t="str">
        <f>"－"</f>
        <v>－</v>
      </c>
    </row>
    <row r="14">
      <c r="A14" s="47" t="s">
        <v>50</v>
      </c>
      <c r="B14" s="48" t="s">
        <v>66</v>
      </c>
      <c r="C14" s="48" t="s">
        <v>67</v>
      </c>
      <c r="D14" s="48" t="s">
        <v>63</v>
      </c>
      <c r="E14" s="49" t="s">
        <v>64</v>
      </c>
      <c r="F14" s="49" t="s">
        <v>65</v>
      </c>
      <c r="G14" s="50"/>
      <c r="H14" s="51" t="s">
        <v>55</v>
      </c>
      <c r="I14" s="52"/>
      <c r="J14" s="50"/>
      <c r="K14" s="51" t="s">
        <v>55</v>
      </c>
      <c r="L14" s="52"/>
      <c r="M14" s="50"/>
      <c r="N14" s="51"/>
      <c r="O14" s="50"/>
      <c r="P14" s="51" t="s">
        <v>55</v>
      </c>
      <c r="Q14" s="52"/>
      <c r="R14" s="50"/>
      <c r="S14" s="51"/>
      <c r="T14" s="50"/>
      <c r="U14" s="51" t="s">
        <v>55</v>
      </c>
      <c r="V14" s="53"/>
      <c r="W14" s="54" t="n">
        <f>142.36</f>
        <v>142.36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85</v>
      </c>
      <c r="C15" s="48" t="s">
        <v>86</v>
      </c>
      <c r="D15" s="48" t="s">
        <v>50</v>
      </c>
      <c r="E15" s="49" t="s">
        <v>53</v>
      </c>
      <c r="F15" s="49" t="s">
        <v>87</v>
      </c>
      <c r="G15" s="50" t="s">
        <v>68</v>
      </c>
      <c r="H15" s="51" t="s">
        <v>88</v>
      </c>
      <c r="I15" s="52" t="n">
        <v>1.267</v>
      </c>
      <c r="J15" s="50" t="s">
        <v>72</v>
      </c>
      <c r="K15" s="51" t="s">
        <v>89</v>
      </c>
      <c r="L15" s="52" t="n">
        <v>1.101</v>
      </c>
      <c r="M15" s="50"/>
      <c r="N15" s="51"/>
      <c r="O15" s="50" t="s">
        <v>68</v>
      </c>
      <c r="P15" s="51" t="s">
        <v>88</v>
      </c>
      <c r="Q15" s="52" t="n">
        <v>1.267</v>
      </c>
      <c r="R15" s="50"/>
      <c r="S15" s="51"/>
      <c r="T15" s="50" t="s">
        <v>90</v>
      </c>
      <c r="U15" s="51" t="s">
        <v>91</v>
      </c>
      <c r="V15" s="53" t="n">
        <v>1.12</v>
      </c>
      <c r="W15" s="54" t="n">
        <f>143.69</f>
        <v>143.69</v>
      </c>
      <c r="X15" s="55" t="n">
        <f>719</f>
        <v>719.0</v>
      </c>
      <c r="Y15" s="55"/>
      <c r="Z15" s="55"/>
      <c r="AA15" s="55" t="n">
        <v>32.0</v>
      </c>
      <c r="AB15" s="55" t="n">
        <f>10335028500</f>
        <v>1.03350285E10</v>
      </c>
      <c r="AC15" s="55"/>
      <c r="AD15" s="55"/>
      <c r="AE15" s="56" t="n">
        <v>4.60228E8</v>
      </c>
      <c r="AF15" s="50" t="s">
        <v>56</v>
      </c>
      <c r="AG15" s="57" t="n">
        <f>267</f>
        <v>267.0</v>
      </c>
      <c r="AH15" s="58" t="n">
        <f>8</f>
        <v>8.0</v>
      </c>
    </row>
    <row r="16">
      <c r="A16" s="47" t="s">
        <v>50</v>
      </c>
      <c r="B16" s="48" t="s">
        <v>85</v>
      </c>
      <c r="C16" s="48" t="s">
        <v>86</v>
      </c>
      <c r="D16" s="48" t="s">
        <v>57</v>
      </c>
      <c r="E16" s="49" t="s">
        <v>58</v>
      </c>
      <c r="F16" s="49" t="s">
        <v>92</v>
      </c>
      <c r="G16" s="50" t="s">
        <v>68</v>
      </c>
      <c r="H16" s="51" t="s">
        <v>88</v>
      </c>
      <c r="I16" s="52" t="n">
        <v>1.267</v>
      </c>
      <c r="J16" s="50" t="s">
        <v>93</v>
      </c>
      <c r="K16" s="51" t="s">
        <v>94</v>
      </c>
      <c r="L16" s="52" t="n">
        <v>1.073</v>
      </c>
      <c r="M16" s="50"/>
      <c r="N16" s="51"/>
      <c r="O16" s="50" t="s">
        <v>68</v>
      </c>
      <c r="P16" s="51" t="s">
        <v>88</v>
      </c>
      <c r="Q16" s="52" t="n">
        <v>1.267</v>
      </c>
      <c r="R16" s="50"/>
      <c r="S16" s="51"/>
      <c r="T16" s="50" t="s">
        <v>83</v>
      </c>
      <c r="U16" s="51" t="s">
        <v>95</v>
      </c>
      <c r="V16" s="53" t="n">
        <v>1.206</v>
      </c>
      <c r="W16" s="54" t="n">
        <f>143.35</f>
        <v>143.35</v>
      </c>
      <c r="X16" s="55" t="n">
        <f>336</f>
        <v>336.0</v>
      </c>
      <c r="Y16" s="55"/>
      <c r="Z16" s="55"/>
      <c r="AA16" s="55" t="n">
        <v>32.0</v>
      </c>
      <c r="AB16" s="55" t="n">
        <f>4815539000</f>
        <v>4.815539E9</v>
      </c>
      <c r="AC16" s="55"/>
      <c r="AD16" s="55"/>
      <c r="AE16" s="56" t="n">
        <v>4.58084E8</v>
      </c>
      <c r="AF16" s="50"/>
      <c r="AG16" s="57" t="n">
        <f>117</f>
        <v>117.0</v>
      </c>
      <c r="AH16" s="58" t="n">
        <f>20</f>
        <v>20.0</v>
      </c>
    </row>
    <row r="17">
      <c r="A17" s="47" t="s">
        <v>50</v>
      </c>
      <c r="B17" s="48" t="s">
        <v>85</v>
      </c>
      <c r="C17" s="48" t="s">
        <v>86</v>
      </c>
      <c r="D17" s="48" t="s">
        <v>60</v>
      </c>
      <c r="E17" s="49" t="s">
        <v>61</v>
      </c>
      <c r="F17" s="49" t="s">
        <v>96</v>
      </c>
      <c r="G17" s="50"/>
      <c r="H17" s="51" t="s">
        <v>55</v>
      </c>
      <c r="I17" s="52"/>
      <c r="J17" s="50"/>
      <c r="K17" s="51" t="s">
        <v>55</v>
      </c>
      <c r="L17" s="52"/>
      <c r="M17" s="50"/>
      <c r="N17" s="51"/>
      <c r="O17" s="50"/>
      <c r="P17" s="51" t="s">
        <v>55</v>
      </c>
      <c r="Q17" s="52"/>
      <c r="R17" s="50"/>
      <c r="S17" s="51"/>
      <c r="T17" s="50"/>
      <c r="U17" s="51" t="s">
        <v>55</v>
      </c>
      <c r="V17" s="53"/>
      <c r="W17" s="54" t="n">
        <f>142.87</f>
        <v>142.87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85</v>
      </c>
      <c r="C18" s="48" t="s">
        <v>86</v>
      </c>
      <c r="D18" s="48" t="s">
        <v>63</v>
      </c>
      <c r="E18" s="49" t="s">
        <v>64</v>
      </c>
      <c r="F18" s="49" t="s">
        <v>97</v>
      </c>
      <c r="G18" s="50"/>
      <c r="H18" s="51" t="s">
        <v>55</v>
      </c>
      <c r="I18" s="52"/>
      <c r="J18" s="50"/>
      <c r="K18" s="51" t="s">
        <v>55</v>
      </c>
      <c r="L18" s="52"/>
      <c r="M18" s="50"/>
      <c r="N18" s="51"/>
      <c r="O18" s="50"/>
      <c r="P18" s="51" t="s">
        <v>55</v>
      </c>
      <c r="Q18" s="52"/>
      <c r="R18" s="50"/>
      <c r="S18" s="51"/>
      <c r="T18" s="50"/>
      <c r="U18" s="51" t="s">
        <v>55</v>
      </c>
      <c r="V18" s="53"/>
      <c r="W18" s="54" t="n">
        <f>142.36</f>
        <v>142.36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98</v>
      </c>
      <c r="C19" s="48" t="s">
        <v>99</v>
      </c>
      <c r="D19" s="48" t="s">
        <v>50</v>
      </c>
      <c r="E19" s="49" t="s">
        <v>53</v>
      </c>
      <c r="F19" s="49" t="s">
        <v>54</v>
      </c>
      <c r="G19" s="50"/>
      <c r="H19" s="51" t="s">
        <v>55</v>
      </c>
      <c r="I19" s="52"/>
      <c r="J19" s="50"/>
      <c r="K19" s="51" t="s">
        <v>55</v>
      </c>
      <c r="L19" s="52"/>
      <c r="M19" s="50"/>
      <c r="N19" s="51"/>
      <c r="O19" s="50"/>
      <c r="P19" s="51" t="s">
        <v>55</v>
      </c>
      <c r="Q19" s="52"/>
      <c r="R19" s="50"/>
      <c r="S19" s="51"/>
      <c r="T19" s="50"/>
      <c r="U19" s="51" t="s">
        <v>55</v>
      </c>
      <c r="V19" s="53"/>
      <c r="W19" s="54" t="n">
        <f>122.41</f>
        <v>122.41</v>
      </c>
      <c r="X19" s="55" t="str">
        <f>"－"</f>
        <v>－</v>
      </c>
      <c r="Y19" s="55"/>
      <c r="Z19" s="55"/>
      <c r="AA19" s="55"/>
      <c r="AB19" s="55" t="str">
        <f>"－"</f>
        <v>－</v>
      </c>
      <c r="AC19" s="55"/>
      <c r="AD19" s="55"/>
      <c r="AE19" s="56"/>
      <c r="AF19" s="50" t="s">
        <v>56</v>
      </c>
      <c r="AG19" s="57" t="str">
        <f>"－"</f>
        <v>－</v>
      </c>
      <c r="AH19" s="58" t="str">
        <f>"－"</f>
        <v>－</v>
      </c>
    </row>
    <row r="20">
      <c r="A20" s="47" t="s">
        <v>50</v>
      </c>
      <c r="B20" s="48" t="s">
        <v>98</v>
      </c>
      <c r="C20" s="48" t="s">
        <v>99</v>
      </c>
      <c r="D20" s="48" t="s">
        <v>57</v>
      </c>
      <c r="E20" s="49" t="s">
        <v>58</v>
      </c>
      <c r="F20" s="49" t="s">
        <v>59</v>
      </c>
      <c r="G20" s="50"/>
      <c r="H20" s="51" t="s">
        <v>55</v>
      </c>
      <c r="I20" s="52"/>
      <c r="J20" s="50"/>
      <c r="K20" s="51" t="s">
        <v>55</v>
      </c>
      <c r="L20" s="52"/>
      <c r="M20" s="50"/>
      <c r="N20" s="51"/>
      <c r="O20" s="50"/>
      <c r="P20" s="51" t="s">
        <v>55</v>
      </c>
      <c r="Q20" s="52"/>
      <c r="R20" s="50"/>
      <c r="S20" s="51"/>
      <c r="T20" s="50"/>
      <c r="U20" s="51" t="s">
        <v>55</v>
      </c>
      <c r="V20" s="53"/>
      <c r="W20" s="54" t="n">
        <f>121.49</f>
        <v>121.49</v>
      </c>
      <c r="X20" s="55" t="str">
        <f>"－"</f>
        <v>－</v>
      </c>
      <c r="Y20" s="55"/>
      <c r="Z20" s="55"/>
      <c r="AA20" s="55"/>
      <c r="AB20" s="55" t="str">
        <f>"－"</f>
        <v>－</v>
      </c>
      <c r="AC20" s="55"/>
      <c r="AD20" s="55"/>
      <c r="AE20" s="56"/>
      <c r="AF20" s="50"/>
      <c r="AG20" s="57" t="str">
        <f>"－"</f>
        <v>－</v>
      </c>
      <c r="AH20" s="58" t="str">
        <f>"－"</f>
        <v>－</v>
      </c>
    </row>
    <row r="21">
      <c r="A21" s="47" t="s">
        <v>50</v>
      </c>
      <c r="B21" s="48" t="s">
        <v>98</v>
      </c>
      <c r="C21" s="48" t="s">
        <v>99</v>
      </c>
      <c r="D21" s="48" t="s">
        <v>60</v>
      </c>
      <c r="E21" s="49" t="s">
        <v>61</v>
      </c>
      <c r="F21" s="49" t="s">
        <v>62</v>
      </c>
      <c r="G21" s="50"/>
      <c r="H21" s="51" t="s">
        <v>55</v>
      </c>
      <c r="I21" s="52"/>
      <c r="J21" s="50"/>
      <c r="K21" s="51" t="s">
        <v>55</v>
      </c>
      <c r="L21" s="52"/>
      <c r="M21" s="50"/>
      <c r="N21" s="51"/>
      <c r="O21" s="50"/>
      <c r="P21" s="51" t="s">
        <v>55</v>
      </c>
      <c r="Q21" s="52"/>
      <c r="R21" s="50"/>
      <c r="S21" s="51"/>
      <c r="T21" s="50"/>
      <c r="U21" s="51" t="s">
        <v>55</v>
      </c>
      <c r="V21" s="53"/>
      <c r="W21" s="54" t="n">
        <f>120.7</f>
        <v>120.7</v>
      </c>
      <c r="X21" s="55" t="str">
        <f>"－"</f>
        <v>－</v>
      </c>
      <c r="Y21" s="55"/>
      <c r="Z21" s="55"/>
      <c r="AA21" s="55"/>
      <c r="AB21" s="55" t="str">
        <f>"－"</f>
        <v>－</v>
      </c>
      <c r="AC21" s="55"/>
      <c r="AD21" s="55"/>
      <c r="AE21" s="56"/>
      <c r="AF21" s="50"/>
      <c r="AG21" s="57" t="str">
        <f>"－"</f>
        <v>－</v>
      </c>
      <c r="AH21" s="58" t="str">
        <f>"－"</f>
        <v>－</v>
      </c>
    </row>
    <row r="22">
      <c r="A22" s="47" t="s">
        <v>50</v>
      </c>
      <c r="B22" s="48" t="s">
        <v>98</v>
      </c>
      <c r="C22" s="48" t="s">
        <v>99</v>
      </c>
      <c r="D22" s="48" t="s">
        <v>63</v>
      </c>
      <c r="E22" s="49" t="s">
        <v>64</v>
      </c>
      <c r="F22" s="49" t="s">
        <v>65</v>
      </c>
      <c r="G22" s="50"/>
      <c r="H22" s="51" t="s">
        <v>55</v>
      </c>
      <c r="I22" s="52"/>
      <c r="J22" s="50"/>
      <c r="K22" s="51" t="s">
        <v>55</v>
      </c>
      <c r="L22" s="52"/>
      <c r="M22" s="50"/>
      <c r="N22" s="51"/>
      <c r="O22" s="50"/>
      <c r="P22" s="51" t="s">
        <v>55</v>
      </c>
      <c r="Q22" s="52"/>
      <c r="R22" s="50"/>
      <c r="S22" s="51"/>
      <c r="T22" s="50"/>
      <c r="U22" s="51" t="s">
        <v>55</v>
      </c>
      <c r="V22" s="53"/>
      <c r="W22" s="54" t="n">
        <f>120.8</f>
        <v>120.8</v>
      </c>
      <c r="X22" s="55" t="str">
        <f>"－"</f>
        <v>－</v>
      </c>
      <c r="Y22" s="55"/>
      <c r="Z22" s="55"/>
      <c r="AA22" s="55"/>
      <c r="AB22" s="55" t="str">
        <f>"－"</f>
        <v>－</v>
      </c>
      <c r="AC22" s="55"/>
      <c r="AD22" s="55"/>
      <c r="AE22" s="56"/>
      <c r="AF22" s="50"/>
      <c r="AG22" s="57" t="str">
        <f>"－"</f>
        <v>－</v>
      </c>
      <c r="AH22" s="58" t="str">
        <f>"－"</f>
        <v>－</v>
      </c>
    </row>
    <row r="23">
      <c r="A23" s="47" t="s">
        <v>50</v>
      </c>
      <c r="B23" s="48" t="s">
        <v>100</v>
      </c>
      <c r="C23" s="48" t="s">
        <v>101</v>
      </c>
      <c r="D23" s="48" t="s">
        <v>102</v>
      </c>
      <c r="E23" s="49" t="s">
        <v>103</v>
      </c>
      <c r="F23" s="49" t="s">
        <v>104</v>
      </c>
      <c r="G23" s="50" t="s">
        <v>105</v>
      </c>
      <c r="H23" s="51" t="s">
        <v>106</v>
      </c>
      <c r="I23" s="52"/>
      <c r="J23" s="50" t="s">
        <v>107</v>
      </c>
      <c r="K23" s="51" t="s">
        <v>108</v>
      </c>
      <c r="L23" s="52"/>
      <c r="M23" s="50"/>
      <c r="N23" s="51"/>
      <c r="O23" s="50" t="s">
        <v>105</v>
      </c>
      <c r="P23" s="51" t="s">
        <v>106</v>
      </c>
      <c r="Q23" s="52"/>
      <c r="R23" s="50"/>
      <c r="S23" s="51"/>
      <c r="T23" s="50" t="s">
        <v>107</v>
      </c>
      <c r="U23" s="51" t="s">
        <v>108</v>
      </c>
      <c r="V23" s="53"/>
      <c r="W23" s="54" t="n">
        <f>99.92</f>
        <v>99.92</v>
      </c>
      <c r="X23" s="55" t="n">
        <f>8321</f>
        <v>8321.0</v>
      </c>
      <c r="Y23" s="55"/>
      <c r="Z23" s="55"/>
      <c r="AA23" s="55" t="n">
        <v>7893.0</v>
      </c>
      <c r="AB23" s="55" t="n">
        <f>207866565775</f>
        <v>2.07866565775E11</v>
      </c>
      <c r="AC23" s="55"/>
      <c r="AD23" s="55"/>
      <c r="AE23" s="56" t="n">
        <v>1.97174670775E11</v>
      </c>
      <c r="AF23" s="50" t="s">
        <v>56</v>
      </c>
      <c r="AG23" s="57" t="n">
        <f>8274</f>
        <v>8274.0</v>
      </c>
      <c r="AH23" s="58" t="n">
        <f>8</f>
        <v>8.0</v>
      </c>
    </row>
    <row r="24">
      <c r="A24" s="47" t="s">
        <v>50</v>
      </c>
      <c r="B24" s="48" t="s">
        <v>100</v>
      </c>
      <c r="C24" s="48" t="s">
        <v>101</v>
      </c>
      <c r="D24" s="48" t="s">
        <v>50</v>
      </c>
      <c r="E24" s="49" t="s">
        <v>103</v>
      </c>
      <c r="F24" s="49" t="s">
        <v>109</v>
      </c>
      <c r="G24" s="50" t="s">
        <v>68</v>
      </c>
      <c r="H24" s="51" t="s">
        <v>110</v>
      </c>
      <c r="I24" s="52"/>
      <c r="J24" s="50" t="s">
        <v>78</v>
      </c>
      <c r="K24" s="51" t="s">
        <v>111</v>
      </c>
      <c r="L24" s="52"/>
      <c r="M24" s="50" t="s">
        <v>112</v>
      </c>
      <c r="N24" s="51" t="s">
        <v>113</v>
      </c>
      <c r="O24" s="50" t="s">
        <v>68</v>
      </c>
      <c r="P24" s="51" t="s">
        <v>114</v>
      </c>
      <c r="Q24" s="52"/>
      <c r="R24" s="50" t="s">
        <v>112</v>
      </c>
      <c r="S24" s="51" t="s">
        <v>113</v>
      </c>
      <c r="T24" s="50" t="s">
        <v>83</v>
      </c>
      <c r="U24" s="51" t="s">
        <v>115</v>
      </c>
      <c r="V24" s="53"/>
      <c r="W24" s="54" t="n">
        <f>99.89</f>
        <v>99.89</v>
      </c>
      <c r="X24" s="55" t="n">
        <f>46025</f>
        <v>46025.0</v>
      </c>
      <c r="Y24" s="55"/>
      <c r="Z24" s="55" t="n">
        <v>100.0</v>
      </c>
      <c r="AA24" s="55" t="n">
        <v>25667.0</v>
      </c>
      <c r="AB24" s="55" t="n">
        <f>1149285594025</f>
        <v>1.149285594025E12</v>
      </c>
      <c r="AC24" s="55"/>
      <c r="AD24" s="55" t="n">
        <v>2.4975625E9</v>
      </c>
      <c r="AE24" s="56" t="n">
        <v>6.4090777215E11</v>
      </c>
      <c r="AF24" s="50"/>
      <c r="AG24" s="57" t="n">
        <f>13743</f>
        <v>13743.0</v>
      </c>
      <c r="AH24" s="58" t="n">
        <f>20</f>
        <v>20.0</v>
      </c>
    </row>
    <row r="25">
      <c r="A25" s="47" t="s">
        <v>50</v>
      </c>
      <c r="B25" s="48" t="s">
        <v>100</v>
      </c>
      <c r="C25" s="48" t="s">
        <v>101</v>
      </c>
      <c r="D25" s="48" t="s">
        <v>57</v>
      </c>
      <c r="E25" s="49" t="s">
        <v>103</v>
      </c>
      <c r="F25" s="49" t="s">
        <v>116</v>
      </c>
      <c r="G25" s="50" t="s">
        <v>68</v>
      </c>
      <c r="H25" s="51" t="s">
        <v>117</v>
      </c>
      <c r="I25" s="52"/>
      <c r="J25" s="50" t="s">
        <v>112</v>
      </c>
      <c r="K25" s="51" t="s">
        <v>118</v>
      </c>
      <c r="L25" s="52"/>
      <c r="M25" s="50" t="s">
        <v>119</v>
      </c>
      <c r="N25" s="51" t="s">
        <v>120</v>
      </c>
      <c r="O25" s="50" t="s">
        <v>68</v>
      </c>
      <c r="P25" s="51" t="s">
        <v>117</v>
      </c>
      <c r="Q25" s="52"/>
      <c r="R25" s="50" t="s">
        <v>119</v>
      </c>
      <c r="S25" s="51" t="s">
        <v>120</v>
      </c>
      <c r="T25" s="50" t="s">
        <v>83</v>
      </c>
      <c r="U25" s="51" t="s">
        <v>121</v>
      </c>
      <c r="V25" s="53"/>
      <c r="W25" s="54" t="n">
        <f>99.78</f>
        <v>99.78</v>
      </c>
      <c r="X25" s="55" t="n">
        <f>57266</f>
        <v>57266.0</v>
      </c>
      <c r="Y25" s="55"/>
      <c r="Z25" s="55" t="n">
        <v>710.0</v>
      </c>
      <c r="AA25" s="55" t="n">
        <v>33154.0</v>
      </c>
      <c r="AB25" s="55" t="n">
        <f>1428465556150</f>
        <v>1.42846555615E12</v>
      </c>
      <c r="AC25" s="55"/>
      <c r="AD25" s="55" t="n">
        <v>1.77074E10</v>
      </c>
      <c r="AE25" s="56" t="n">
        <v>8.2701966115E11</v>
      </c>
      <c r="AF25" s="50"/>
      <c r="AG25" s="57" t="n">
        <f>9383</f>
        <v>9383.0</v>
      </c>
      <c r="AH25" s="58" t="n">
        <f>20</f>
        <v>20.0</v>
      </c>
    </row>
    <row r="26">
      <c r="A26" s="47" t="s">
        <v>50</v>
      </c>
      <c r="B26" s="48" t="s">
        <v>100</v>
      </c>
      <c r="C26" s="48" t="s">
        <v>101</v>
      </c>
      <c r="D26" s="48" t="s">
        <v>60</v>
      </c>
      <c r="E26" s="49" t="s">
        <v>103</v>
      </c>
      <c r="F26" s="49" t="s">
        <v>122</v>
      </c>
      <c r="G26" s="50" t="s">
        <v>68</v>
      </c>
      <c r="H26" s="51" t="s">
        <v>123</v>
      </c>
      <c r="I26" s="52"/>
      <c r="J26" s="50" t="s">
        <v>112</v>
      </c>
      <c r="K26" s="51" t="s">
        <v>117</v>
      </c>
      <c r="L26" s="52"/>
      <c r="M26" s="50"/>
      <c r="N26" s="51"/>
      <c r="O26" s="50" t="s">
        <v>68</v>
      </c>
      <c r="P26" s="51" t="s">
        <v>123</v>
      </c>
      <c r="Q26" s="52"/>
      <c r="R26" s="50"/>
      <c r="S26" s="51"/>
      <c r="T26" s="50" t="s">
        <v>83</v>
      </c>
      <c r="U26" s="51" t="s">
        <v>124</v>
      </c>
      <c r="V26" s="53"/>
      <c r="W26" s="54" t="n">
        <f>99.68</f>
        <v>99.68</v>
      </c>
      <c r="X26" s="55" t="n">
        <f>38992</f>
        <v>38992.0</v>
      </c>
      <c r="Y26" s="55"/>
      <c r="Z26" s="55"/>
      <c r="AA26" s="55" t="n">
        <v>18775.0</v>
      </c>
      <c r="AB26" s="55" t="n">
        <f>971612993625</f>
        <v>9.71612993625E11</v>
      </c>
      <c r="AC26" s="55"/>
      <c r="AD26" s="55"/>
      <c r="AE26" s="56" t="n">
        <v>4.678246405E11</v>
      </c>
      <c r="AF26" s="50"/>
      <c r="AG26" s="57" t="n">
        <f>11057</f>
        <v>11057.0</v>
      </c>
      <c r="AH26" s="58" t="n">
        <f>20</f>
        <v>20.0</v>
      </c>
    </row>
    <row r="27">
      <c r="A27" s="47" t="s">
        <v>50</v>
      </c>
      <c r="B27" s="48" t="s">
        <v>100</v>
      </c>
      <c r="C27" s="48" t="s">
        <v>101</v>
      </c>
      <c r="D27" s="48" t="s">
        <v>63</v>
      </c>
      <c r="E27" s="49" t="s">
        <v>103</v>
      </c>
      <c r="F27" s="49" t="s">
        <v>125</v>
      </c>
      <c r="G27" s="50" t="s">
        <v>68</v>
      </c>
      <c r="H27" s="51" t="s">
        <v>126</v>
      </c>
      <c r="I27" s="52"/>
      <c r="J27" s="50" t="s">
        <v>127</v>
      </c>
      <c r="K27" s="51" t="s">
        <v>128</v>
      </c>
      <c r="L27" s="52"/>
      <c r="M27" s="50"/>
      <c r="N27" s="51"/>
      <c r="O27" s="50" t="s">
        <v>68</v>
      </c>
      <c r="P27" s="51" t="s">
        <v>126</v>
      </c>
      <c r="Q27" s="52"/>
      <c r="R27" s="50"/>
      <c r="S27" s="51"/>
      <c r="T27" s="50" t="s">
        <v>83</v>
      </c>
      <c r="U27" s="51" t="s">
        <v>129</v>
      </c>
      <c r="V27" s="53"/>
      <c r="W27" s="54" t="n">
        <f>99.61</f>
        <v>99.61</v>
      </c>
      <c r="X27" s="55" t="n">
        <f>11793</f>
        <v>11793.0</v>
      </c>
      <c r="Y27" s="55"/>
      <c r="Z27" s="55"/>
      <c r="AA27" s="55" t="n">
        <v>4895.0</v>
      </c>
      <c r="AB27" s="55" t="n">
        <f>293654194250</f>
        <v>2.9365419425E11</v>
      </c>
      <c r="AC27" s="55"/>
      <c r="AD27" s="55"/>
      <c r="AE27" s="56" t="n">
        <v>1.21887936125E11</v>
      </c>
      <c r="AF27" s="50"/>
      <c r="AG27" s="57" t="n">
        <f>3586</f>
        <v>3586.0</v>
      </c>
      <c r="AH27" s="58" t="n">
        <f>20</f>
        <v>20.0</v>
      </c>
    </row>
    <row r="28">
      <c r="A28" s="47" t="s">
        <v>50</v>
      </c>
      <c r="B28" s="48" t="s">
        <v>100</v>
      </c>
      <c r="C28" s="48" t="s">
        <v>101</v>
      </c>
      <c r="D28" s="48" t="s">
        <v>130</v>
      </c>
      <c r="E28" s="49" t="s">
        <v>103</v>
      </c>
      <c r="F28" s="49" t="s">
        <v>131</v>
      </c>
      <c r="G28" s="50" t="s">
        <v>68</v>
      </c>
      <c r="H28" s="51" t="s">
        <v>132</v>
      </c>
      <c r="I28" s="52"/>
      <c r="J28" s="50" t="s">
        <v>107</v>
      </c>
      <c r="K28" s="51" t="s">
        <v>133</v>
      </c>
      <c r="L28" s="52"/>
      <c r="M28" s="50"/>
      <c r="N28" s="51"/>
      <c r="O28" s="50" t="s">
        <v>68</v>
      </c>
      <c r="P28" s="51" t="s">
        <v>132</v>
      </c>
      <c r="Q28" s="52"/>
      <c r="R28" s="50"/>
      <c r="S28" s="51"/>
      <c r="T28" s="50" t="s">
        <v>134</v>
      </c>
      <c r="U28" s="51" t="s">
        <v>135</v>
      </c>
      <c r="V28" s="53"/>
      <c r="W28" s="54" t="n">
        <f>99.54</f>
        <v>99.54</v>
      </c>
      <c r="X28" s="55" t="n">
        <f>4872</f>
        <v>4872.0</v>
      </c>
      <c r="Y28" s="55"/>
      <c r="Z28" s="55"/>
      <c r="AA28" s="55" t="n">
        <v>1500.0</v>
      </c>
      <c r="AB28" s="55" t="n">
        <f>121220316250</f>
        <v>1.2122031625E11</v>
      </c>
      <c r="AC28" s="55"/>
      <c r="AD28" s="55"/>
      <c r="AE28" s="56" t="n">
        <v>3.733041875E10</v>
      </c>
      <c r="AF28" s="50"/>
      <c r="AG28" s="57" t="n">
        <f>488</f>
        <v>488.0</v>
      </c>
      <c r="AH28" s="58" t="n">
        <f>17</f>
        <v>17.0</v>
      </c>
    </row>
    <row r="29">
      <c r="A29" s="47" t="s">
        <v>50</v>
      </c>
      <c r="B29" s="48" t="s">
        <v>100</v>
      </c>
      <c r="C29" s="48" t="s">
        <v>101</v>
      </c>
      <c r="D29" s="48" t="s">
        <v>136</v>
      </c>
      <c r="E29" s="49" t="s">
        <v>103</v>
      </c>
      <c r="F29" s="49" t="s">
        <v>137</v>
      </c>
      <c r="G29" s="50" t="s">
        <v>68</v>
      </c>
      <c r="H29" s="51" t="s">
        <v>138</v>
      </c>
      <c r="I29" s="52"/>
      <c r="J29" s="50" t="s">
        <v>107</v>
      </c>
      <c r="K29" s="51" t="s">
        <v>139</v>
      </c>
      <c r="L29" s="52"/>
      <c r="M29" s="50"/>
      <c r="N29" s="51"/>
      <c r="O29" s="50" t="s">
        <v>140</v>
      </c>
      <c r="P29" s="51" t="s">
        <v>141</v>
      </c>
      <c r="Q29" s="52"/>
      <c r="R29" s="50"/>
      <c r="S29" s="51"/>
      <c r="T29" s="50" t="s">
        <v>83</v>
      </c>
      <c r="U29" s="51" t="s">
        <v>142</v>
      </c>
      <c r="V29" s="53"/>
      <c r="W29" s="54" t="n">
        <f>99.48</f>
        <v>99.48</v>
      </c>
      <c r="X29" s="55" t="n">
        <f>4224</f>
        <v>4224.0</v>
      </c>
      <c r="Y29" s="55"/>
      <c r="Z29" s="55"/>
      <c r="AA29" s="55"/>
      <c r="AB29" s="55" t="n">
        <f>105037567500</f>
        <v>1.050375675E11</v>
      </c>
      <c r="AC29" s="55"/>
      <c r="AD29" s="55"/>
      <c r="AE29" s="56"/>
      <c r="AF29" s="50"/>
      <c r="AG29" s="57" t="n">
        <f>465</f>
        <v>465.0</v>
      </c>
      <c r="AH29" s="58" t="n">
        <f>17</f>
        <v>17.0</v>
      </c>
    </row>
    <row r="30">
      <c r="A30" s="47" t="s">
        <v>50</v>
      </c>
      <c r="B30" s="48" t="s">
        <v>100</v>
      </c>
      <c r="C30" s="48" t="s">
        <v>101</v>
      </c>
      <c r="D30" s="48" t="s">
        <v>143</v>
      </c>
      <c r="E30" s="49" t="s">
        <v>103</v>
      </c>
      <c r="F30" s="49" t="s">
        <v>144</v>
      </c>
      <c r="G30" s="50" t="s">
        <v>140</v>
      </c>
      <c r="H30" s="51" t="s">
        <v>145</v>
      </c>
      <c r="I30" s="52"/>
      <c r="J30" s="50" t="s">
        <v>107</v>
      </c>
      <c r="K30" s="51" t="s">
        <v>146</v>
      </c>
      <c r="L30" s="52"/>
      <c r="M30" s="50"/>
      <c r="N30" s="51"/>
      <c r="O30" s="50" t="s">
        <v>140</v>
      </c>
      <c r="P30" s="51" t="s">
        <v>145</v>
      </c>
      <c r="Q30" s="52"/>
      <c r="R30" s="50"/>
      <c r="S30" s="51"/>
      <c r="T30" s="50" t="s">
        <v>83</v>
      </c>
      <c r="U30" s="51" t="s">
        <v>138</v>
      </c>
      <c r="V30" s="53"/>
      <c r="W30" s="54" t="n">
        <f>99.43</f>
        <v>99.43</v>
      </c>
      <c r="X30" s="55" t="n">
        <f>1419</f>
        <v>1419.0</v>
      </c>
      <c r="Y30" s="55"/>
      <c r="Z30" s="55"/>
      <c r="AA30" s="55"/>
      <c r="AB30" s="55" t="n">
        <f>35273983750</f>
        <v>3.527398375E10</v>
      </c>
      <c r="AC30" s="55"/>
      <c r="AD30" s="55"/>
      <c r="AE30" s="56"/>
      <c r="AF30" s="50"/>
      <c r="AG30" s="57" t="n">
        <f>158</f>
        <v>158.0</v>
      </c>
      <c r="AH30" s="58" t="n">
        <f>16</f>
        <v>16.0</v>
      </c>
    </row>
    <row r="31">
      <c r="A31" s="47" t="s">
        <v>50</v>
      </c>
      <c r="B31" s="48" t="s">
        <v>100</v>
      </c>
      <c r="C31" s="48" t="s">
        <v>101</v>
      </c>
      <c r="D31" s="48" t="s">
        <v>147</v>
      </c>
      <c r="E31" s="49" t="s">
        <v>103</v>
      </c>
      <c r="F31" s="49" t="s">
        <v>148</v>
      </c>
      <c r="G31" s="50" t="s">
        <v>119</v>
      </c>
      <c r="H31" s="51" t="s">
        <v>149</v>
      </c>
      <c r="I31" s="52"/>
      <c r="J31" s="50" t="s">
        <v>112</v>
      </c>
      <c r="K31" s="51" t="s">
        <v>150</v>
      </c>
      <c r="L31" s="52"/>
      <c r="M31" s="50"/>
      <c r="N31" s="51"/>
      <c r="O31" s="50" t="s">
        <v>83</v>
      </c>
      <c r="P31" s="51" t="s">
        <v>151</v>
      </c>
      <c r="Q31" s="52"/>
      <c r="R31" s="50"/>
      <c r="S31" s="51"/>
      <c r="T31" s="50" t="s">
        <v>83</v>
      </c>
      <c r="U31" s="51" t="s">
        <v>152</v>
      </c>
      <c r="V31" s="53"/>
      <c r="W31" s="54" t="n">
        <f>99.39</f>
        <v>99.39</v>
      </c>
      <c r="X31" s="55" t="n">
        <f>244</f>
        <v>244.0</v>
      </c>
      <c r="Y31" s="55"/>
      <c r="Z31" s="55"/>
      <c r="AA31" s="55"/>
      <c r="AB31" s="55" t="n">
        <f>6063866875</f>
        <v>6.063866875E9</v>
      </c>
      <c r="AC31" s="55"/>
      <c r="AD31" s="55"/>
      <c r="AE31" s="56"/>
      <c r="AF31" s="50"/>
      <c r="AG31" s="57" t="n">
        <f>45</f>
        <v>45.0</v>
      </c>
      <c r="AH31" s="58" t="n">
        <f>10</f>
        <v>10.0</v>
      </c>
    </row>
    <row r="32">
      <c r="A32" s="47" t="s">
        <v>50</v>
      </c>
      <c r="B32" s="48" t="s">
        <v>100</v>
      </c>
      <c r="C32" s="48" t="s">
        <v>101</v>
      </c>
      <c r="D32" s="48" t="s">
        <v>153</v>
      </c>
      <c r="E32" s="49" t="s">
        <v>103</v>
      </c>
      <c r="F32" s="49" t="s">
        <v>154</v>
      </c>
      <c r="G32" s="50" t="s">
        <v>155</v>
      </c>
      <c r="H32" s="51" t="s">
        <v>156</v>
      </c>
      <c r="I32" s="52"/>
      <c r="J32" s="50" t="s">
        <v>155</v>
      </c>
      <c r="K32" s="51" t="s">
        <v>156</v>
      </c>
      <c r="L32" s="52"/>
      <c r="M32" s="50"/>
      <c r="N32" s="51"/>
      <c r="O32" s="50" t="s">
        <v>155</v>
      </c>
      <c r="P32" s="51" t="s">
        <v>156</v>
      </c>
      <c r="Q32" s="52"/>
      <c r="R32" s="50"/>
      <c r="S32" s="51"/>
      <c r="T32" s="50" t="s">
        <v>155</v>
      </c>
      <c r="U32" s="51" t="s">
        <v>156</v>
      </c>
      <c r="V32" s="53"/>
      <c r="W32" s="54" t="n">
        <f>99.35</f>
        <v>99.35</v>
      </c>
      <c r="X32" s="55" t="n">
        <f>15</f>
        <v>15.0</v>
      </c>
      <c r="Y32" s="55"/>
      <c r="Z32" s="55"/>
      <c r="AA32" s="55"/>
      <c r="AB32" s="55" t="n">
        <f>372637500</f>
        <v>3.726375E8</v>
      </c>
      <c r="AC32" s="55"/>
      <c r="AD32" s="55"/>
      <c r="AE32" s="56"/>
      <c r="AF32" s="50"/>
      <c r="AG32" s="57" t="n">
        <f>15</f>
        <v>15.0</v>
      </c>
      <c r="AH32" s="58" t="n">
        <f>1</f>
        <v>1.0</v>
      </c>
    </row>
    <row r="33">
      <c r="A33" s="47" t="s">
        <v>50</v>
      </c>
      <c r="B33" s="48" t="s">
        <v>100</v>
      </c>
      <c r="C33" s="48" t="s">
        <v>101</v>
      </c>
      <c r="D33" s="48" t="s">
        <v>157</v>
      </c>
      <c r="E33" s="49" t="s">
        <v>103</v>
      </c>
      <c r="F33" s="49" t="s">
        <v>158</v>
      </c>
      <c r="G33" s="50"/>
      <c r="H33" s="51" t="s">
        <v>55</v>
      </c>
      <c r="I33" s="52"/>
      <c r="J33" s="50"/>
      <c r="K33" s="51" t="s">
        <v>55</v>
      </c>
      <c r="L33" s="52"/>
      <c r="M33" s="50"/>
      <c r="N33" s="51"/>
      <c r="O33" s="50"/>
      <c r="P33" s="51" t="s">
        <v>55</v>
      </c>
      <c r="Q33" s="52"/>
      <c r="R33" s="50"/>
      <c r="S33" s="51"/>
      <c r="T33" s="50"/>
      <c r="U33" s="51" t="s">
        <v>55</v>
      </c>
      <c r="V33" s="53"/>
      <c r="W33" s="54" t="n">
        <f>99.31</f>
        <v>99.31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100</v>
      </c>
      <c r="C34" s="48" t="s">
        <v>101</v>
      </c>
      <c r="D34" s="48" t="s">
        <v>159</v>
      </c>
      <c r="E34" s="49" t="s">
        <v>103</v>
      </c>
      <c r="F34" s="49" t="s">
        <v>160</v>
      </c>
      <c r="G34" s="50"/>
      <c r="H34" s="51" t="s">
        <v>55</v>
      </c>
      <c r="I34" s="52"/>
      <c r="J34" s="50"/>
      <c r="K34" s="51" t="s">
        <v>55</v>
      </c>
      <c r="L34" s="52"/>
      <c r="M34" s="50"/>
      <c r="N34" s="51"/>
      <c r="O34" s="50"/>
      <c r="P34" s="51" t="s">
        <v>55</v>
      </c>
      <c r="Q34" s="52"/>
      <c r="R34" s="50"/>
      <c r="S34" s="51"/>
      <c r="T34" s="50"/>
      <c r="U34" s="51" t="s">
        <v>55</v>
      </c>
      <c r="V34" s="53"/>
      <c r="W34" s="54" t="n">
        <f>99.28</f>
        <v>99.28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100</v>
      </c>
      <c r="C35" s="48" t="s">
        <v>101</v>
      </c>
      <c r="D35" s="48" t="s">
        <v>161</v>
      </c>
      <c r="E35" s="49" t="s">
        <v>103</v>
      </c>
      <c r="F35" s="49" t="s">
        <v>162</v>
      </c>
      <c r="G35" s="50"/>
      <c r="H35" s="51" t="s">
        <v>55</v>
      </c>
      <c r="I35" s="52"/>
      <c r="J35" s="50"/>
      <c r="K35" s="51" t="s">
        <v>55</v>
      </c>
      <c r="L35" s="52"/>
      <c r="M35" s="50"/>
      <c r="N35" s="51"/>
      <c r="O35" s="50"/>
      <c r="P35" s="51" t="s">
        <v>55</v>
      </c>
      <c r="Q35" s="52"/>
      <c r="R35" s="50"/>
      <c r="S35" s="51"/>
      <c r="T35" s="50"/>
      <c r="U35" s="51" t="s">
        <v>55</v>
      </c>
      <c r="V35" s="53"/>
      <c r="W35" s="54" t="n">
        <f>99.25</f>
        <v>99.25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100</v>
      </c>
      <c r="C36" s="48" t="s">
        <v>101</v>
      </c>
      <c r="D36" s="48" t="s">
        <v>163</v>
      </c>
      <c r="E36" s="49" t="s">
        <v>103</v>
      </c>
      <c r="F36" s="49" t="s">
        <v>164</v>
      </c>
      <c r="G36" s="50"/>
      <c r="H36" s="51" t="s">
        <v>55</v>
      </c>
      <c r="I36" s="52"/>
      <c r="J36" s="50"/>
      <c r="K36" s="51" t="s">
        <v>55</v>
      </c>
      <c r="L36" s="52"/>
      <c r="M36" s="50"/>
      <c r="N36" s="51"/>
      <c r="O36" s="50"/>
      <c r="P36" s="51" t="s">
        <v>55</v>
      </c>
      <c r="Q36" s="52"/>
      <c r="R36" s="50"/>
      <c r="S36" s="51"/>
      <c r="T36" s="50"/>
      <c r="U36" s="51" t="s">
        <v>55</v>
      </c>
      <c r="V36" s="53"/>
      <c r="W36" s="54" t="n">
        <f>99.23</f>
        <v>99.23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100</v>
      </c>
      <c r="C37" s="48" t="s">
        <v>101</v>
      </c>
      <c r="D37" s="48" t="s">
        <v>165</v>
      </c>
      <c r="E37" s="49" t="s">
        <v>103</v>
      </c>
      <c r="F37" s="49" t="s">
        <v>166</v>
      </c>
      <c r="G37" s="50"/>
      <c r="H37" s="51" t="s">
        <v>55</v>
      </c>
      <c r="I37" s="52"/>
      <c r="J37" s="50"/>
      <c r="K37" s="51" t="s">
        <v>55</v>
      </c>
      <c r="L37" s="52"/>
      <c r="M37" s="50"/>
      <c r="N37" s="51"/>
      <c r="O37" s="50"/>
      <c r="P37" s="51" t="s">
        <v>55</v>
      </c>
      <c r="Q37" s="52"/>
      <c r="R37" s="50"/>
      <c r="S37" s="51"/>
      <c r="T37" s="50"/>
      <c r="U37" s="51" t="s">
        <v>55</v>
      </c>
      <c r="V37" s="53"/>
      <c r="W37" s="54" t="n">
        <f>99.21</f>
        <v>99.21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100</v>
      </c>
      <c r="C38" s="48" t="s">
        <v>101</v>
      </c>
      <c r="D38" s="48" t="s">
        <v>167</v>
      </c>
      <c r="E38" s="49" t="s">
        <v>103</v>
      </c>
      <c r="F38" s="49" t="s">
        <v>168</v>
      </c>
      <c r="G38" s="50"/>
      <c r="H38" s="51" t="s">
        <v>55</v>
      </c>
      <c r="I38" s="52"/>
      <c r="J38" s="50"/>
      <c r="K38" s="51" t="s">
        <v>55</v>
      </c>
      <c r="L38" s="52"/>
      <c r="M38" s="50"/>
      <c r="N38" s="51"/>
      <c r="O38" s="50"/>
      <c r="P38" s="51" t="s">
        <v>55</v>
      </c>
      <c r="Q38" s="52"/>
      <c r="R38" s="50"/>
      <c r="S38" s="51"/>
      <c r="T38" s="50"/>
      <c r="U38" s="51" t="s">
        <v>55</v>
      </c>
      <c r="V38" s="53"/>
      <c r="W38" s="54" t="n">
        <f>99.19</f>
        <v>99.19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  <row r="39">
      <c r="A39" s="47" t="s">
        <v>50</v>
      </c>
      <c r="B39" s="48" t="s">
        <v>100</v>
      </c>
      <c r="C39" s="48" t="s">
        <v>101</v>
      </c>
      <c r="D39" s="48" t="s">
        <v>169</v>
      </c>
      <c r="E39" s="49" t="s">
        <v>170</v>
      </c>
      <c r="F39" s="49" t="s">
        <v>171</v>
      </c>
      <c r="G39" s="50"/>
      <c r="H39" s="51" t="s">
        <v>55</v>
      </c>
      <c r="I39" s="52"/>
      <c r="J39" s="50"/>
      <c r="K39" s="51" t="s">
        <v>55</v>
      </c>
      <c r="L39" s="52"/>
      <c r="M39" s="50"/>
      <c r="N39" s="51"/>
      <c r="O39" s="50"/>
      <c r="P39" s="51" t="s">
        <v>55</v>
      </c>
      <c r="Q39" s="52"/>
      <c r="R39" s="50"/>
      <c r="S39" s="51"/>
      <c r="T39" s="50"/>
      <c r="U39" s="51" t="s">
        <v>55</v>
      </c>
      <c r="V39" s="53"/>
      <c r="W39" s="54" t="n">
        <f>99.16</f>
        <v>99.16</v>
      </c>
      <c r="X39" s="55" t="str">
        <f>"－"</f>
        <v>－</v>
      </c>
      <c r="Y39" s="55"/>
      <c r="Z39" s="55"/>
      <c r="AA39" s="55"/>
      <c r="AB39" s="55" t="str">
        <f>"－"</f>
        <v>－</v>
      </c>
      <c r="AC39" s="55"/>
      <c r="AD39" s="55"/>
      <c r="AE39" s="56"/>
      <c r="AF39" s="50"/>
      <c r="AG39" s="57" t="str">
        <f>"－"</f>
        <v>－</v>
      </c>
      <c r="AH39" s="58" t="str">
        <f>"－"</f>
        <v>－</v>
      </c>
    </row>
    <row r="40">
      <c r="A40" s="47" t="s">
        <v>50</v>
      </c>
      <c r="B40" s="48" t="s">
        <v>100</v>
      </c>
      <c r="C40" s="48" t="s">
        <v>101</v>
      </c>
      <c r="D40" s="48" t="s">
        <v>172</v>
      </c>
      <c r="E40" s="49" t="s">
        <v>173</v>
      </c>
      <c r="F40" s="49" t="s">
        <v>174</v>
      </c>
      <c r="G40" s="50"/>
      <c r="H40" s="51" t="s">
        <v>55</v>
      </c>
      <c r="I40" s="52"/>
      <c r="J40" s="50"/>
      <c r="K40" s="51" t="s">
        <v>55</v>
      </c>
      <c r="L40" s="52"/>
      <c r="M40" s="50"/>
      <c r="N40" s="51"/>
      <c r="O40" s="50"/>
      <c r="P40" s="51" t="s">
        <v>55</v>
      </c>
      <c r="Q40" s="52"/>
      <c r="R40" s="50"/>
      <c r="S40" s="51"/>
      <c r="T40" s="50"/>
      <c r="U40" s="51" t="s">
        <v>55</v>
      </c>
      <c r="V40" s="53"/>
      <c r="W40" s="54" t="n">
        <f>99.13</f>
        <v>99.13</v>
      </c>
      <c r="X40" s="55" t="str">
        <f>"－"</f>
        <v>－</v>
      </c>
      <c r="Y40" s="55"/>
      <c r="Z40" s="55"/>
      <c r="AA40" s="55"/>
      <c r="AB40" s="55" t="str">
        <f>"－"</f>
        <v>－</v>
      </c>
      <c r="AC40" s="55"/>
      <c r="AD40" s="55"/>
      <c r="AE40" s="56"/>
      <c r="AF40" s="50"/>
      <c r="AG40" s="57" t="str">
        <f>"－"</f>
        <v>－</v>
      </c>
      <c r="AH40" s="58" t="str">
        <f>"－"</f>
        <v>－</v>
      </c>
    </row>
    <row r="41">
      <c r="A41" s="47" t="s">
        <v>50</v>
      </c>
      <c r="B41" s="48" t="s">
        <v>100</v>
      </c>
      <c r="C41" s="48" t="s">
        <v>101</v>
      </c>
      <c r="D41" s="48" t="s">
        <v>175</v>
      </c>
      <c r="E41" s="49" t="s">
        <v>176</v>
      </c>
      <c r="F41" s="49" t="s">
        <v>177</v>
      </c>
      <c r="G41" s="50"/>
      <c r="H41" s="51" t="s">
        <v>55</v>
      </c>
      <c r="I41" s="52"/>
      <c r="J41" s="50"/>
      <c r="K41" s="51" t="s">
        <v>55</v>
      </c>
      <c r="L41" s="52"/>
      <c r="M41" s="50"/>
      <c r="N41" s="51"/>
      <c r="O41" s="50"/>
      <c r="P41" s="51" t="s">
        <v>55</v>
      </c>
      <c r="Q41" s="52"/>
      <c r="R41" s="50"/>
      <c r="S41" s="51"/>
      <c r="T41" s="50"/>
      <c r="U41" s="51" t="s">
        <v>55</v>
      </c>
      <c r="V41" s="53"/>
      <c r="W41" s="54" t="n">
        <f>99.1</f>
        <v>99.1</v>
      </c>
      <c r="X41" s="55" t="str">
        <f>"－"</f>
        <v>－</v>
      </c>
      <c r="Y41" s="55"/>
      <c r="Z41" s="55"/>
      <c r="AA41" s="55"/>
      <c r="AB41" s="55" t="str">
        <f>"－"</f>
        <v>－</v>
      </c>
      <c r="AC41" s="55"/>
      <c r="AD41" s="55"/>
      <c r="AE41" s="56"/>
      <c r="AF41" s="50"/>
      <c r="AG41" s="57" t="str">
        <f>"－"</f>
        <v>－</v>
      </c>
      <c r="AH41" s="58" t="str">
        <f>"－"</f>
        <v>－</v>
      </c>
    </row>
    <row r="42">
      <c r="A42" s="47" t="s">
        <v>50</v>
      </c>
      <c r="B42" s="48" t="s">
        <v>100</v>
      </c>
      <c r="C42" s="48" t="s">
        <v>101</v>
      </c>
      <c r="D42" s="48" t="s">
        <v>178</v>
      </c>
      <c r="E42" s="49" t="s">
        <v>179</v>
      </c>
      <c r="F42" s="49" t="s">
        <v>180</v>
      </c>
      <c r="G42" s="50"/>
      <c r="H42" s="51" t="s">
        <v>55</v>
      </c>
      <c r="I42" s="52"/>
      <c r="J42" s="50"/>
      <c r="K42" s="51" t="s">
        <v>55</v>
      </c>
      <c r="L42" s="52"/>
      <c r="M42" s="50"/>
      <c r="N42" s="51"/>
      <c r="O42" s="50"/>
      <c r="P42" s="51" t="s">
        <v>55</v>
      </c>
      <c r="Q42" s="52"/>
      <c r="R42" s="50"/>
      <c r="S42" s="51"/>
      <c r="T42" s="50"/>
      <c r="U42" s="51" t="s">
        <v>55</v>
      </c>
      <c r="V42" s="53"/>
      <c r="W42" s="54" t="n">
        <f>99.06</f>
        <v>99.06</v>
      </c>
      <c r="X42" s="55" t="str">
        <f>"－"</f>
        <v>－</v>
      </c>
      <c r="Y42" s="55"/>
      <c r="Z42" s="55"/>
      <c r="AA42" s="55"/>
      <c r="AB42" s="55" t="str">
        <f>"－"</f>
        <v>－</v>
      </c>
      <c r="AC42" s="55"/>
      <c r="AD42" s="55"/>
      <c r="AE42" s="56"/>
      <c r="AF42" s="50"/>
      <c r="AG42" s="57" t="str">
        <f>"－"</f>
        <v>－</v>
      </c>
      <c r="AH42" s="58" t="str">
        <f>"－"</f>
        <v>－</v>
      </c>
    </row>
    <row r="43">
      <c r="A43" s="47" t="s">
        <v>50</v>
      </c>
      <c r="B43" s="48" t="s">
        <v>100</v>
      </c>
      <c r="C43" s="48" t="s">
        <v>101</v>
      </c>
      <c r="D43" s="48" t="s">
        <v>181</v>
      </c>
      <c r="E43" s="49" t="s">
        <v>182</v>
      </c>
      <c r="F43" s="49" t="s">
        <v>183</v>
      </c>
      <c r="G43" s="50"/>
      <c r="H43" s="51" t="s">
        <v>55</v>
      </c>
      <c r="I43" s="52"/>
      <c r="J43" s="50"/>
      <c r="K43" s="51" t="s">
        <v>55</v>
      </c>
      <c r="L43" s="52"/>
      <c r="M43" s="50"/>
      <c r="N43" s="51"/>
      <c r="O43" s="50"/>
      <c r="P43" s="51" t="s">
        <v>55</v>
      </c>
      <c r="Q43" s="52"/>
      <c r="R43" s="50"/>
      <c r="S43" s="51"/>
      <c r="T43" s="50"/>
      <c r="U43" s="51" t="s">
        <v>55</v>
      </c>
      <c r="V43" s="53"/>
      <c r="W43" s="54" t="n">
        <f>99.03</f>
        <v>99.03</v>
      </c>
      <c r="X43" s="55" t="str">
        <f>"－"</f>
        <v>－</v>
      </c>
      <c r="Y43" s="55"/>
      <c r="Z43" s="55"/>
      <c r="AA43" s="55"/>
      <c r="AB43" s="55" t="str">
        <f>"－"</f>
        <v>－</v>
      </c>
      <c r="AC43" s="55"/>
      <c r="AD43" s="55"/>
      <c r="AE43" s="56"/>
      <c r="AF43" s="50"/>
      <c r="AG43" s="57" t="str">
        <f>"－"</f>
        <v>－</v>
      </c>
      <c r="AH43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