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Relationship Id="rId5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bookViews>
    <workbookView windowHeight="11160" windowWidth="20730" xWindow="-120" xr2:uid="{00000000-000D-0000-FFFF-FFFF00000000}" yWindow="-120"/>
  </bookViews>
  <sheets>
    <sheet name="手口上位一覧" r:id="rId1" sheetId="26"/>
  </sheets>
  <definedNames>
    <definedName localSheetId="0" name="_xlnm.Print_Titles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<sst xmlns="http://schemas.openxmlformats.org/spreadsheetml/2006/main" count="502" uniqueCount="115">
  <si>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</si>
  <si>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</si>
  <si>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</si>
  <si>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</si>
  <si>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</si>
  <si>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</si>
  <si>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</si>
  <si>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日中取引（J-NET）</t>
  </si>
  <si>
    <t>Trading Volume Ranking of Transaction Participants (Day Session) -J-NET-</t>
  </si>
  <si>
    <t>20240805</t>
  </si>
  <si>
    <t>NK225F</t>
  </si>
  <si>
    <t>169090018</t>
  </si>
  <si>
    <t>NIKKEI 225 FUT 2409</t>
  </si>
  <si>
    <t>12400</t>
  </si>
  <si>
    <t>野村証券</t>
  </si>
  <si>
    <t>The Nomura Securities</t>
  </si>
  <si>
    <t>12479</t>
  </si>
  <si>
    <t>ＡＢＮクリアリン証券</t>
  </si>
  <si>
    <t>ABN AMRO Clearing Tokyo</t>
  </si>
  <si>
    <t>11256</t>
  </si>
  <si>
    <t>ＳＢＩ証券</t>
  </si>
  <si>
    <t>SBI SECURITIES</t>
  </si>
  <si>
    <t>11714</t>
  </si>
  <si>
    <t>ＪＰモルガン証券</t>
  </si>
  <si>
    <t>JPMorgan Securities Japan</t>
  </si>
  <si>
    <t>12328</t>
  </si>
  <si>
    <t>ＳＭＢＣ日興証券</t>
  </si>
  <si>
    <t>SMBC Nikko Securities</t>
  </si>
  <si>
    <t>11696</t>
  </si>
  <si>
    <t>みずほ証券</t>
  </si>
  <si>
    <t>Mizuho Securities</t>
  </si>
  <si>
    <t>11560</t>
  </si>
  <si>
    <t>ゴールドマン証券</t>
  </si>
  <si>
    <t>Goldman Sachs Japan</t>
  </si>
  <si>
    <t>11792</t>
  </si>
  <si>
    <t>シティグループ証券</t>
  </si>
  <si>
    <t>Citigroup Global Markets Japan</t>
  </si>
  <si>
    <t>12410</t>
  </si>
  <si>
    <t>バークレイズ証券</t>
  </si>
  <si>
    <t>Barclays Securities Japan</t>
  </si>
  <si>
    <t>11788</t>
  </si>
  <si>
    <t>ソシエテＧ証券</t>
  </si>
  <si>
    <t>Societe Generale Securities Japan</t>
  </si>
  <si>
    <t>12792</t>
  </si>
  <si>
    <t>ビーオブエー証券</t>
  </si>
  <si>
    <t>BofA Securities Japan</t>
  </si>
  <si>
    <t>12428</t>
  </si>
  <si>
    <t>ＢＮＰパリバ証券</t>
  </si>
  <si>
    <t>BNP Paribas Securities(Japan)Limited</t>
  </si>
  <si>
    <t>12057</t>
  </si>
  <si>
    <t>楽天証券</t>
  </si>
  <si>
    <t>Rakuten Securities</t>
  </si>
  <si>
    <t>12000</t>
  </si>
  <si>
    <t>大和証券</t>
  </si>
  <si>
    <t>Daiwa Securities</t>
  </si>
  <si>
    <t>12800</t>
  </si>
  <si>
    <t>モルガンＭＵＦＧ証券</t>
  </si>
  <si>
    <t>Morgan Stanley MUFG Securities</t>
  </si>
  <si>
    <t>11060</t>
  </si>
  <si>
    <t>ａｕカブコム証券</t>
  </si>
  <si>
    <t>au Kabucom Securities</t>
  </si>
  <si>
    <t>12336</t>
  </si>
  <si>
    <t>日産証券</t>
  </si>
  <si>
    <t>Nissan Securities</t>
  </si>
  <si>
    <t>12724</t>
  </si>
  <si>
    <t>ＨＳＢＣ証券</t>
  </si>
  <si>
    <t>HSBC Securities (Japan)</t>
  </si>
  <si>
    <t>11746</t>
  </si>
  <si>
    <t>ＵＢＳ証券</t>
  </si>
  <si>
    <t>UBS Securities Japan</t>
  </si>
  <si>
    <t>12176</t>
  </si>
  <si>
    <t>ドイツ証券</t>
  </si>
  <si>
    <t>Deutsche Securities</t>
  </si>
  <si>
    <t>169120018</t>
  </si>
  <si>
    <t>NIKKEI 225 FUT 2412</t>
  </si>
  <si>
    <t>NK225MF</t>
  </si>
  <si>
    <t>169080019</t>
  </si>
  <si>
    <t>MINI NK225 FUT 2408</t>
  </si>
  <si>
    <t>169090019</t>
  </si>
  <si>
    <t>MINI NK225 FUT 2409</t>
  </si>
  <si>
    <t>169100019</t>
  </si>
  <si>
    <t>MINI NK225 FUT 2410</t>
  </si>
  <si>
    <t>TOPIXF</t>
  </si>
  <si>
    <t>169090005</t>
  </si>
  <si>
    <t>TOPIX FUT 2409</t>
  </si>
  <si>
    <t>11520</t>
  </si>
  <si>
    <t>三菱ＵＦＪ証券</t>
  </si>
  <si>
    <t>Mitsubishi UFJ Morgan Stanley Securities</t>
  </si>
  <si>
    <t>NK225E</t>
  </si>
  <si>
    <t>139089518</t>
  </si>
  <si>
    <t>NIKKEI 225 OOP P2408-29500</t>
  </si>
  <si>
    <t>139089718</t>
  </si>
  <si>
    <t>NIKKEI 225 OOP P2408-29750</t>
  </si>
  <si>
    <t>189080018</t>
  </si>
  <si>
    <t>NIKKEI 225 OOP P2408-30000</t>
  </si>
  <si>
    <t>139080218</t>
  </si>
  <si>
    <t>NIKKEI 225 OOP P2408-30250</t>
  </si>
  <si>
    <t>139080518</t>
  </si>
  <si>
    <t>NIKKEI 225 OOP P2408-30500</t>
  </si>
  <si>
    <t>139080718</t>
  </si>
  <si>
    <t>NIKKEI 225 OOP P2408-30750</t>
  </si>
  <si>
    <t>189081018</t>
  </si>
  <si>
    <t>NIKKEI 225 OOP P2408-31000</t>
  </si>
  <si>
    <t>139081218</t>
  </si>
  <si>
    <t>NIKKEI 225 OOP P2408-31250</t>
  </si>
  <si>
    <t>139081518</t>
  </si>
  <si>
    <t>NIKKEI 225 OOP P2408-31500</t>
  </si>
  <si>
    <t>139081718</t>
  </si>
  <si>
    <t>NIKKEI 225 OOP P2408-31750</t>
  </si>
  <si>
    <t>189082018</t>
  </si>
  <si>
    <t>NIKKEI 225 OOP P2408-32000</t>
  </si>
  <si>
    <t>149083518</t>
  </si>
  <si>
    <t>NIKKEI 225 OOP C2408-33500</t>
  </si>
  <si>
    <t>199083018</t>
  </si>
  <si>
    <t>NIKKEI 225 OOP C2408-33000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</si>
</sst>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borderId="0" fillId="0" fontId="0" numFmtId="0"/>
    <xf applyAlignment="0" applyBorder="0" applyFill="0" applyFont="0" applyProtection="0" borderId="0" fillId="0" fontId="11" numFmtId="38"/>
    <xf applyAlignment="0" applyBorder="0" applyFill="0" borderId="0" fillId="0" fontId="14" numFmtId="176"/>
    <xf applyAlignment="0" applyNumberFormat="0" applyProtection="0" borderId="1" fillId="0" fontId="15" numFmtId="0">
      <alignment horizontal="left" vertical="center"/>
    </xf>
    <xf borderId="2" fillId="0" fontId="15" numFmtId="0">
      <alignment horizontal="left" vertical="center"/>
    </xf>
    <xf borderId="0" fillId="0" fontId="16" numFmtId="177"/>
    <xf borderId="0" fillId="0" fontId="17" numFmtId="0"/>
    <xf borderId="0" fillId="0" fontId="18" numFmtId="0"/>
    <xf applyBorder="0" applyFill="0" applyNumberFormat="0" applyProtection="0" borderId="3" fillId="2" fontId="19" numFmtId="49"/>
    <xf borderId="0" fillId="0" fontId="13" numFmtId="0">
      <alignment vertical="center"/>
    </xf>
    <xf borderId="0" fillId="0" fontId="20" numFmtId="0"/>
    <xf borderId="0" fillId="0" fontId="20" numFmtId="0">
      <alignment vertical="center"/>
    </xf>
    <xf borderId="0" fillId="0" fontId="22" numFmtId="178"/>
    <xf borderId="0" fillId="0" fontId="11" numFmtId="0"/>
    <xf borderId="0" fillId="0" fontId="11" numFmtId="0"/>
    <xf borderId="0" fillId="0" fontId="20" numFmtId="0">
      <alignment vertical="center"/>
    </xf>
    <xf borderId="0" fillId="0" fontId="10" numFmtId="0">
      <alignment vertical="center"/>
    </xf>
    <xf applyAlignment="0" applyBorder="0" applyFill="0" applyFont="0" applyProtection="0" borderId="0" fillId="0" fontId="25" numFmtId="9"/>
    <xf borderId="0" fillId="0" fontId="26" numFmtId="0"/>
    <xf borderId="0" fillId="0" fontId="11" numFmtId="0"/>
    <xf applyAlignment="0" applyBorder="0" applyNumberFormat="0" applyProtection="0" borderId="0" fillId="3" fontId="14" numFmtId="0"/>
    <xf applyAlignment="0" applyBorder="0" applyNumberFormat="0" applyProtection="0" borderId="0" fillId="4" fontId="14" numFmtId="0"/>
    <xf applyAlignment="0" applyBorder="0" applyNumberFormat="0" applyProtection="0" borderId="0" fillId="5" fontId="14" numFmtId="0"/>
    <xf applyAlignment="0" applyBorder="0" applyNumberFormat="0" applyProtection="0" borderId="0" fillId="6" fontId="14" numFmtId="0"/>
    <xf applyAlignment="0" applyBorder="0" applyNumberFormat="0" applyProtection="0" borderId="0" fillId="7" fontId="14" numFmtId="0"/>
    <xf applyAlignment="0" applyBorder="0" applyNumberFormat="0" applyProtection="0" borderId="0" fillId="8" fontId="14" numFmtId="0"/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9" fontId="14" numFmtId="0"/>
    <xf applyAlignment="0" applyBorder="0" applyNumberFormat="0" applyProtection="0" borderId="0" fillId="10" fontId="14" numFmtId="0"/>
    <xf applyAlignment="0" applyBorder="0" applyNumberFormat="0" applyProtection="0" borderId="0" fillId="11" fontId="14" numFmtId="0"/>
    <xf applyAlignment="0" applyBorder="0" applyNumberFormat="0" applyProtection="0" borderId="0" fillId="6" fontId="14" numFmtId="0"/>
    <xf applyAlignment="0" applyBorder="0" applyNumberFormat="0" applyProtection="0" borderId="0" fillId="9" fontId="14" numFmtId="0"/>
    <xf applyAlignment="0" applyBorder="0" applyNumberFormat="0" applyProtection="0" borderId="0" fillId="12" fontId="14" numFmtId="0"/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3" fontId="28" numFmtId="0"/>
    <xf applyAlignment="0" applyBorder="0" applyNumberFormat="0" applyProtection="0" borderId="0" fillId="10" fontId="28" numFmtId="0"/>
    <xf applyAlignment="0" applyBorder="0" applyNumberFormat="0" applyProtection="0" borderId="0" fillId="11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16" fontId="28" numFmtId="0"/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7" fontId="28" numFmtId="0"/>
    <xf applyAlignment="0" applyBorder="0" applyNumberFormat="0" applyProtection="0" borderId="0" fillId="18" fontId="28" numFmtId="0"/>
    <xf applyAlignment="0" applyBorder="0" applyNumberFormat="0" applyProtection="0" borderId="0" fillId="19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20" fontId="28" numFmtId="0"/>
    <xf borderId="0" fillId="0" fontId="30" numFmtId="0">
      <alignment horizontal="center" wrapText="1"/>
      <protection locked="0"/>
    </xf>
    <xf borderId="0" fillId="0" fontId="31" numFmtId="0"/>
    <xf applyAlignment="0" applyBorder="0" applyNumberFormat="0" applyProtection="0" borderId="0" fillId="4" fontId="32" numFmtId="0"/>
    <xf applyAlignment="0" applyBorder="0" applyFill="0" applyNumberFormat="0" applyProtection="0" borderId="0" fillId="0" fontId="33" numFmtId="0"/>
    <xf applyAlignment="0" applyBorder="0" applyFill="0" borderId="0" fillId="0" fontId="13" numFmtId="179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3" fillId="22" fontId="35" numFmtId="0"/>
    <xf borderId="0" fillId="0" fontId="36" numFmtId="0">
      <alignment vertical="top" wrapText="1"/>
    </xf>
    <xf applyAlignment="0" applyBorder="0" applyFill="0" applyFont="0" applyProtection="0" borderId="0" fillId="0" fontId="17" numFmtId="41"/>
    <xf applyAlignment="0" applyBorder="0" applyFill="0" applyFont="0" applyProtection="0" borderId="0" fillId="0" fontId="17" numFmtId="43"/>
    <xf applyAlignment="0" applyBorder="0" applyFill="0" applyFont="0" applyProtection="0" borderId="0" fillId="0" fontId="17" numFmtId="180"/>
    <xf applyAlignment="0" applyBorder="0" applyFill="0" applyFont="0" applyProtection="0" borderId="0" fillId="0" fontId="17" numFmtId="181"/>
    <xf borderId="0" fillId="0" fontId="37" numFmtId="0">
      <alignment horizontal="left"/>
    </xf>
    <xf applyAlignment="0" applyBorder="0" applyFill="0" applyNumberFormat="0" applyProtection="0" borderId="0" fillId="0" fontId="38" numFmtId="0"/>
    <xf applyAlignment="0" applyBorder="0" applyNumberFormat="0" applyProtection="0" borderId="0" fillId="5" fontId="39" numFmtId="0"/>
    <xf applyAlignment="0" applyBorder="0" applyNumberFormat="0" applyProtection="0" borderId="0" fillId="23" fontId="40" numFmtId="38"/>
    <xf borderId="0" fillId="24" fontId="41" numFmtId="0"/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applyAlignment="0" applyFill="0" applyNumberFormat="0" applyProtection="0" borderId="14" fillId="0" fontId="42" numFmtId="0"/>
    <xf applyAlignment="0" applyFill="0" applyNumberFormat="0" applyProtection="0" borderId="15" fillId="0" fontId="43" numFmtId="0"/>
    <xf applyAlignment="0" applyFill="0" applyNumberFormat="0" applyProtection="0" borderId="16" fillId="0" fontId="44" numFmtId="0"/>
    <xf applyAlignment="0" applyBorder="0" applyFill="0" applyNumberFormat="0" applyProtection="0" borderId="0" fillId="0" fontId="44" numFmtId="0"/>
    <xf applyBorder="0" borderId="0" fillId="0" fontId="13" numFmtId="0"/>
    <xf applyAlignment="0" applyNumberFormat="0" applyProtection="0" borderId="12" fillId="8" fontId="45" numFmtId="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borderId="0" fillId="0" fontId="13" numFmtId="0"/>
    <xf applyAlignment="0" applyFill="0" applyNumberFormat="0" applyProtection="0" borderId="17" fillId="0" fontId="46" numFmtId="0"/>
    <xf applyAlignment="0" applyBorder="0" applyFill="0" applyFont="0" applyProtection="0" borderId="0" fillId="0" fontId="47" numFmtId="38"/>
    <xf applyAlignment="0" applyBorder="0" applyFill="0" applyFont="0" applyProtection="0" borderId="0" fillId="0" fontId="47" numFmtId="40"/>
    <xf applyAlignment="0" applyBorder="0" applyFill="0" applyFont="0" applyProtection="0" borderId="0" fillId="0" fontId="47" numFmtId="182"/>
    <xf applyAlignment="0" applyBorder="0" applyFill="0" applyFont="0" applyProtection="0" borderId="0" fillId="0" fontId="47" numFmtId="183"/>
    <xf applyAlignment="0" applyBorder="0" applyNumberFormat="0" applyProtection="0" borderId="0" fillId="26" fontId="48" numFmtId="0"/>
    <xf borderId="0" fillId="0" fontId="49" numFmtId="37"/>
    <xf borderId="0" fillId="0" fontId="13" numFmtId="184"/>
    <xf borderId="0" fillId="0" fontId="13" numFmtId="184"/>
    <xf borderId="0" fillId="0" fontId="16" numFmtId="177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borderId="0" fillId="0" fontId="30" numFmtId="14">
      <alignment horizontal="center" wrapText="1"/>
      <protection locked="0"/>
    </xf>
    <xf applyAlignment="0" applyBorder="0" applyFill="0" applyFont="0" applyProtection="0" borderId="0" fillId="0" fontId="17" numFmtId="10"/>
    <xf borderId="0" fillId="0" fontId="37" numFmtId="4">
      <alignment horizontal="right"/>
    </xf>
    <xf applyAlignment="0" applyBorder="0" applyFill="0" applyFont="0" applyNumberFormat="0" applyProtection="0" borderId="0" fillId="0" fontId="51" numFmtId="0">
      <alignment horizontal="left"/>
    </xf>
    <xf borderId="20" fillId="0" fontId="52" numFmtId="0">
      <alignment horizontal="center"/>
    </xf>
    <xf applyAlignment="0" applyBorder="0" applyFill="0" applyFont="0" applyNumberFormat="0" borderId="0" fillId="0" fontId="53" numFmtId="0"/>
    <xf borderId="0" fillId="0" fontId="54" numFmtId="4">
      <alignment horizontal="right"/>
    </xf>
    <xf borderId="0" fillId="0" fontId="55" numFmtId="0">
      <alignment horizontal="left"/>
    </xf>
    <xf borderId="0" fillId="0" fontId="56" numFmtId="0"/>
    <xf borderId="0" fillId="0" fontId="57" numFmtId="0">
      <alignment horizontal="center"/>
    </xf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Border="0" applyFill="0" applyNumberFormat="0" applyProtection="0" borderId="0" fillId="0" fontId="59" numFmtId="0"/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borderId="0" fillId="0" fontId="60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borderId="0" fillId="0" fontId="63" numFmtId="0"/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Fill="0" applyFont="0" applyProtection="0" borderId="0" fillId="0" fontId="11" numFmtId="9"/>
    <xf applyAlignment="0" applyBorder="0" applyFill="0" applyFont="0" applyProtection="0" borderId="0" fillId="0" fontId="11" numFmtId="9">
      <alignment vertical="center"/>
    </xf>
    <xf applyAlignment="0" applyBorder="0" applyFill="0" applyFont="0" applyProtection="0" borderId="0" fillId="0" fontId="11" numFmtId="9"/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6" numFmtId="0">
      <alignment vertical="top"/>
      <protection locked="0"/>
    </xf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7" numFmtId="0">
      <alignment vertical="top"/>
      <protection locked="0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Font="0" applyProtection="0" borderId="0" fillId="0" fontId="17" numFmtId="43"/>
    <xf applyAlignment="0" applyBorder="0" applyFill="0" applyFont="0" applyProtection="0" borderId="0" fillId="0" fontId="72" numFmtId="38"/>
    <xf applyAlignment="0" applyBorder="0" applyFill="0" applyFont="0" applyProtection="0" borderId="0" fillId="0" fontId="23" numFmtId="38">
      <alignment vertical="center"/>
    </xf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7" numFmtId="185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borderId="0" fillId="0" fontId="77" numFmtId="0"/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borderId="0" fillId="0" fontId="18" numFmtId="186"/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Font="0" applyProtection="0" borderId="0" fillId="0" fontId="17" numFmtId="187"/>
    <xf applyAlignment="0" applyBorder="0" applyFill="0" applyFont="0" applyProtection="0" borderId="0" fillId="0" fontId="17" numFmtId="18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1" numFmtId="6"/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81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11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1" numFmtId="6"/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83" numFmtId="0">
      <alignment vertical="center"/>
    </xf>
    <xf borderId="0" fillId="0" fontId="8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23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4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/>
    <xf borderId="0" fillId="0" fontId="20" numFmtId="0"/>
    <xf borderId="0" fillId="0" fontId="20" numFmtId="0">
      <alignment vertical="center"/>
    </xf>
    <xf borderId="0" fillId="0" fontId="85" numFmtId="0">
      <alignment vertical="center"/>
    </xf>
    <xf borderId="0" fillId="0" fontId="20" numFmtId="0"/>
    <xf borderId="0" fillId="0" fontId="85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5" numFmtId="0"/>
    <xf borderId="0" fillId="0" fontId="23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7" numFmtId="0"/>
    <xf borderId="0" fillId="0" fontId="20" numFmtId="0"/>
    <xf borderId="0" fillId="0" fontId="13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5" numFmtId="0"/>
    <xf borderId="0" fillId="0" fontId="84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/>
    <xf borderId="0" fillId="0" fontId="11" numFmtId="0"/>
    <xf borderId="0" fillId="0" fontId="27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>
      <alignment vertical="center"/>
    </xf>
    <xf borderId="0" fillId="0" fontId="23" numFmtId="0">
      <alignment vertical="center"/>
    </xf>
    <xf borderId="0" fillId="0" fontId="87" numFmtId="0"/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11" numFmtId="0"/>
    <xf borderId="0" fillId="0" fontId="11" numFmtId="0"/>
    <xf borderId="0" fillId="0" fontId="87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87" numFmtId="0"/>
    <xf borderId="0" fillId="0" fontId="11" numFmtId="0"/>
    <xf borderId="0" fillId="0" fontId="87" numFmtId="0"/>
    <xf borderId="0" fillId="0" fontId="27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88" numFmtId="0">
      <alignment vertical="center"/>
    </xf>
    <xf borderId="0" fillId="0" fontId="11" numFmtId="0"/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/>
    <xf borderId="0" fillId="0" fontId="13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3" numFmtId="0"/>
    <xf borderId="0" fillId="0" fontId="11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89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9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9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91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9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2" numFmtId="0"/>
    <xf borderId="0" fillId="0" fontId="93" numFmtId="0"/>
    <xf borderId="0" fillId="0" fontId="63" numFmtId="0"/>
    <xf applyBorder="0" applyFill="0" borderId="0" fillId="0" fontId="21" numFmtId="49"/>
    <xf borderId="0" fillId="0" fontId="94" numFmtId="0"/>
    <xf borderId="0" fillId="0" fontId="95" numFmtId="0"/>
    <xf borderId="0" fillId="0" fontId="94" numFmtId="0"/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borderId="0" fillId="0" fontId="11" numFmtId="0"/>
    <xf borderId="0" fillId="0" fontId="9" numFmtId="0">
      <alignment vertical="center"/>
    </xf>
    <xf borderId="0" fillId="0" fontId="8" numFmtId="0">
      <alignment vertical="center"/>
    </xf>
    <xf applyAlignment="0" applyBorder="0" applyFill="0" applyFont="0" applyProtection="0" borderId="0" fillId="0" fontId="8" numFmtId="38">
      <alignment vertical="center"/>
    </xf>
    <xf borderId="0" fillId="0" fontId="97" numFmtId="0">
      <alignment vertical="center"/>
    </xf>
    <xf borderId="0" fillId="0" fontId="11" numFmtId="0"/>
    <xf borderId="0" fillId="0" fontId="11" numFmtId="0"/>
    <xf borderId="0" fillId="0" fontId="7" numFmtId="0">
      <alignment vertical="center"/>
    </xf>
    <xf borderId="0" fillId="0" fontId="7" numFmtId="0">
      <alignment vertical="center"/>
    </xf>
    <xf borderId="0" fillId="0" fontId="98" numFmtId="0"/>
    <xf borderId="0" fillId="0" fontId="98" numFmtId="0"/>
    <xf borderId="0" fillId="0" fontId="98" numFmtId="186"/>
    <xf borderId="0" fillId="0" fontId="98" numFmtId="186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applyAlignment="0" applyBorder="0" applyFill="0" applyFont="0" applyProtection="0" borderId="0" fillId="0" fontId="5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1" numFmtId="0">
      <alignment vertical="center"/>
    </xf>
    <xf borderId="0" fillId="0" fontId="1" numFmtId="0">
      <alignment vertical="center"/>
    </xf>
  </cellStyleXfs>
  <cellXfs count="28">
    <xf borderId="0" fillId="0" fontId="0" numFmtId="0" xfId="0"/>
    <xf applyAlignment="1" applyFill="1" applyFont="1" applyNumberFormat="1" borderId="0" fillId="0" fontId="25" numFmtId="49" xfId="1941">
      <alignment vertical="center"/>
    </xf>
    <xf applyFill="1" applyFont="1" applyNumberFormat="1" borderId="0" fillId="0" fontId="25" numFmtId="49" xfId="1942"/>
    <xf applyAlignment="1" applyBorder="1" applyFill="1" applyFont="1" applyNumberFormat="1" borderId="4" fillId="0" fontId="25" numFmtId="49" quotePrefix="1" xfId="1942">
      <alignment vertical="center"/>
    </xf>
    <xf applyAlignment="1" applyBorder="1" applyFill="1" applyFont="1" applyNumberFormat="1" borderId="4" fillId="0" fontId="25" numFmtId="49" xfId="1942">
      <alignment vertical="center"/>
    </xf>
    <xf applyAlignment="1" applyBorder="1" applyFill="1" applyFont="1" applyNumberFormat="1" borderId="4" fillId="0" fontId="25" numFmtId="3" xfId="1942">
      <alignment horizontal="right" vertical="center"/>
    </xf>
    <xf applyAlignment="1" applyFill="1" applyFont="1" applyNumberFormat="1" borderId="0" fillId="0" fontId="25" numFmtId="49" xfId="1942">
      <alignment vertical="center"/>
    </xf>
    <xf applyAlignment="1" applyFill="1" applyFont="1" applyNumberFormat="1" borderId="0" fillId="0" fontId="25" numFmtId="49" xfId="1942">
      <alignment horizontal="right" vertical="center"/>
    </xf>
    <xf applyAlignment="1" applyFill="1" applyFont="1" applyNumberFormat="1" borderId="0" fillId="0" fontId="25" numFmtId="49" quotePrefix="1" xfId="1942">
      <alignment vertical="center"/>
    </xf>
    <xf applyAlignment="1" applyFill="1" applyFont="1" applyNumberFormat="1" borderId="0" fillId="0" fontId="25" numFmtId="49" xfId="1941">
      <alignment horizontal="center" vertical="center"/>
    </xf>
    <xf applyAlignment="1" applyBorder="1" applyFill="1" applyFont="1" applyNumberFormat="1" borderId="23" fillId="0" fontId="25" numFmtId="49" xfId="1942">
      <alignment horizontal="center" vertical="center"/>
    </xf>
    <xf applyAlignment="1" applyBorder="1" applyFill="1" applyFont="1" applyNumberFormat="1" borderId="24" fillId="0" fontId="25" numFmtId="49" xfId="1942">
      <alignment horizontal="center" vertical="center"/>
    </xf>
    <xf applyAlignment="1" applyBorder="1" applyFill="1" applyFont="1" applyNumberFormat="1" borderId="3" fillId="0" fontId="25" numFmtId="49" xfId="1942">
      <alignment horizontal="center" vertical="center"/>
    </xf>
    <xf applyAlignment="1" applyBorder="1" applyFill="1" applyFont="1" applyNumberFormat="1" borderId="5" fillId="0" fontId="25" numFmtId="49" xfId="1942">
      <alignment horizontal="left" vertical="center"/>
    </xf>
    <xf applyAlignment="1" applyBorder="1" applyFill="1" applyFont="1" applyNumberFormat="1" borderId="11" fillId="0" fontId="25" numFmtId="49" xfId="1942">
      <alignment horizontal="left" vertical="center"/>
    </xf>
    <xf applyAlignment="1" applyBorder="1" applyFill="1" applyFont="1" applyNumberFormat="1" borderId="6" fillId="0" fontId="25" numFmtId="49" xfId="1942">
      <alignment horizontal="left" vertical="center"/>
    </xf>
    <xf applyAlignment="1" applyBorder="1" applyFill="1" applyFont="1" applyNumberFormat="1" borderId="7" fillId="0" fontId="25" numFmtId="49" xfId="1942">
      <alignment horizontal="left" vertical="center"/>
    </xf>
    <xf applyAlignment="1" applyBorder="1" applyFill="1" applyFont="1" applyNumberFormat="1" borderId="0" fillId="0" fontId="25" numFmtId="49" xfId="1942">
      <alignment horizontal="left" vertical="center"/>
    </xf>
    <xf applyAlignment="1" applyBorder="1" applyFill="1" applyFont="1" applyNumberFormat="1" borderId="8" fillId="0" fontId="25" numFmtId="49" xfId="1942">
      <alignment horizontal="left" vertical="center"/>
    </xf>
    <xf applyAlignment="1" applyBorder="1" applyFill="1" applyFont="1" applyNumberFormat="1" borderId="9" fillId="0" fontId="25" numFmtId="49" xfId="1942">
      <alignment horizontal="left" vertical="center"/>
    </xf>
    <xf applyAlignment="1" applyBorder="1" applyFill="1" applyFont="1" applyNumberFormat="1" borderId="22" fillId="0" fontId="25" numFmtId="49" xfId="1942">
      <alignment horizontal="left" vertical="center"/>
    </xf>
    <xf applyAlignment="1" applyBorder="1" applyFill="1" applyFont="1" applyNumberFormat="1" borderId="10" fillId="0" fontId="25" numFmtId="49" xfId="1942">
      <alignment horizontal="left" vertical="center"/>
    </xf>
    <xf applyAlignment="1" applyBorder="1" applyFill="1" applyFont="1" applyNumberFormat="1" borderId="23" fillId="0" fontId="25" numFmtId="49" xfId="1942">
      <alignment horizontal="left" vertical="center" wrapText="1"/>
    </xf>
    <xf applyAlignment="1" applyBorder="1" applyFill="1" applyFont="1" applyNumberFormat="1" borderId="24" fillId="0" fontId="25" numFmtId="49" xfId="1942">
      <alignment horizontal="left" vertical="center" wrapText="1"/>
    </xf>
    <xf applyAlignment="1" applyBorder="1" applyFill="1" applyFont="1" applyNumberFormat="1" borderId="3" fillId="0" fontId="25" numFmtId="49" xfId="1942">
      <alignment horizontal="left" vertical="center" wrapText="1"/>
    </xf>
    <xf applyAlignment="1" applyBorder="1" applyFill="1" applyFont="1" applyNumberFormat="1" borderId="23" fillId="0" fontId="25" numFmtId="49" xfId="1942">
      <alignment vertical="center"/>
    </xf>
    <xf applyAlignment="1" applyBorder="1" applyFill="1" applyFont="1" applyNumberFormat="1" borderId="24" fillId="0" fontId="25" numFmtId="49" xfId="1942">
      <alignment vertical="center"/>
    </xf>
    <xf applyAlignment="1" applyBorder="1" applyFill="1" applyFont="1" applyNumberFormat="1" borderId="3" fillId="0" fontId="25" numFmtId="49" xfId="1942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builtinId="0" name="標準" xf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PivotStyle="PivotStyleLight16" defaultTableStyle="TableStyleMedium2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/>
      <a:bodyPr anchor="t" horzOverflow="clip" rtlCol="0" vertOverflow="clip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90"/>
  <sheetViews>
    <sheetView showGridLines="0" tabSelected="1" workbookViewId="0" zoomScale="85" zoomScaleNormal="85">
      <pane activePane="bottomLeft" state="frozen" topLeftCell="A9" ySplit="8"/>
      <selection activeCell="A9" pane="bottomLeft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customFormat="1" r="1" s="1" spans="1:8">
      <c r="A1" s="9" t="s">
        <v>7</v>
      </c>
      <c r="B1" s="9"/>
      <c r="C1" s="9"/>
      <c r="D1" s="9"/>
      <c r="E1" s="9"/>
      <c r="F1" s="9"/>
      <c r="G1" s="9"/>
      <c r="H1" s="9"/>
    </row>
    <row customFormat="1" r="2" s="1" spans="1:8">
      <c r="A2" s="9" t="s">
        <v>8</v>
      </c>
      <c r="B2" s="9"/>
      <c r="C2" s="9"/>
      <c r="D2" s="9"/>
      <c r="E2" s="9"/>
      <c r="F2" s="9"/>
      <c r="G2" s="9"/>
      <c r="H2" s="9"/>
    </row>
    <row customHeight="1" ht="13.5" r="3" spans="1:8">
      <c r="A3" s="6"/>
      <c r="B3" s="6"/>
      <c r="C3" s="6"/>
      <c r="D3" s="6"/>
      <c r="E3" s="6"/>
      <c r="F3" s="6"/>
      <c r="G3" s="6"/>
      <c r="H3" s="6"/>
    </row>
    <row customHeight="1" ht="13.5" r="4" spans="1:8">
      <c r="A4" s="6"/>
      <c r="B4" s="6"/>
      <c r="C4" s="6"/>
      <c r="D4" s="6"/>
      <c r="E4" s="6"/>
      <c r="F4" s="6"/>
      <c r="G4" s="6"/>
      <c r="H4" s="6"/>
    </row>
    <row customHeight="1" ht="13.5" r="5" spans="1:8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customHeight="1" ht="13.5" r="7" spans="1:8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27858.0</f>
        <v>27858.0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10819.0</f>
        <v>10819.0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4818.0</f>
        <v>4818.0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3127.0</f>
        <v>3127.0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2541.0</f>
        <v>2541.0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1888.0</f>
        <v>1888.0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1817.0</f>
        <v>1817.0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1633.0</f>
        <v>1633.0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1128.0</f>
        <v>1128.0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1110.0</f>
        <v>1110.0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922.0</f>
        <v>922.0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808.0</f>
        <v>808.0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780.0</f>
        <v>780.0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715.0</f>
        <v>715.0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599.0</f>
        <v>599.0</v>
      </c>
    </row>
    <row r="24">
      <c r="A24" s="3" t="s">
        <v>10</v>
      </c>
      <c r="B24" s="4" t="s">
        <v>11</v>
      </c>
      <c r="C24" s="4" t="s">
        <v>12</v>
      </c>
      <c r="D24" s="3" t="n">
        <v>16.0</v>
      </c>
      <c r="E24" s="4" t="s">
        <v>58</v>
      </c>
      <c r="F24" s="4" t="s">
        <v>59</v>
      </c>
      <c r="G24" s="4" t="s">
        <v>60</v>
      </c>
      <c r="H24" s="5" t="n">
        <f>484.0</f>
        <v>484.0</v>
      </c>
    </row>
    <row r="25">
      <c r="A25" s="3" t="s">
        <v>10</v>
      </c>
      <c r="B25" s="4" t="s">
        <v>11</v>
      </c>
      <c r="C25" s="4" t="s">
        <v>12</v>
      </c>
      <c r="D25" s="3" t="n">
        <v>17.0</v>
      </c>
      <c r="E25" s="4" t="s">
        <v>61</v>
      </c>
      <c r="F25" s="4" t="s">
        <v>62</v>
      </c>
      <c r="G25" s="4" t="s">
        <v>63</v>
      </c>
      <c r="H25" s="5" t="n">
        <f>330.0</f>
        <v>330.0</v>
      </c>
    </row>
    <row r="26">
      <c r="A26" s="3" t="s">
        <v>10</v>
      </c>
      <c r="B26" s="4" t="s">
        <v>11</v>
      </c>
      <c r="C26" s="4" t="s">
        <v>12</v>
      </c>
      <c r="D26" s="3" t="n">
        <v>18.0</v>
      </c>
      <c r="E26" s="4" t="s">
        <v>64</v>
      </c>
      <c r="F26" s="4" t="s">
        <v>65</v>
      </c>
      <c r="G26" s="4" t="s">
        <v>66</v>
      </c>
      <c r="H26" s="5" t="n">
        <f>280.0</f>
        <v>280.0</v>
      </c>
    </row>
    <row r="27">
      <c r="A27" s="3" t="s">
        <v>10</v>
      </c>
      <c r="B27" s="4" t="s">
        <v>11</v>
      </c>
      <c r="C27" s="4" t="s">
        <v>12</v>
      </c>
      <c r="D27" s="3" t="n">
        <v>19.0</v>
      </c>
      <c r="E27" s="4" t="s">
        <v>67</v>
      </c>
      <c r="F27" s="4" t="s">
        <v>68</v>
      </c>
      <c r="G27" s="4" t="s">
        <v>69</v>
      </c>
      <c r="H27" s="5" t="n">
        <f>242.0</f>
        <v>242.0</v>
      </c>
    </row>
    <row r="28">
      <c r="A28" s="3" t="s">
        <v>10</v>
      </c>
      <c r="B28" s="4" t="s">
        <v>11</v>
      </c>
      <c r="C28" s="4" t="s">
        <v>12</v>
      </c>
      <c r="D28" s="3" t="n">
        <v>20.0</v>
      </c>
      <c r="E28" s="4" t="s">
        <v>70</v>
      </c>
      <c r="F28" s="4" t="s">
        <v>71</v>
      </c>
      <c r="G28" s="4" t="s">
        <v>72</v>
      </c>
      <c r="H28" s="5" t="n">
        <f>108.0</f>
        <v>108.0</v>
      </c>
    </row>
    <row r="29">
      <c r="A29" s="3" t="s">
        <v>10</v>
      </c>
      <c r="B29" s="4" t="s">
        <v>73</v>
      </c>
      <c r="C29" s="4" t="s">
        <v>74</v>
      </c>
      <c r="D29" s="3" t="n">
        <v>1.0</v>
      </c>
      <c r="E29" s="4" t="s">
        <v>16</v>
      </c>
      <c r="F29" s="4" t="s">
        <v>17</v>
      </c>
      <c r="G29" s="4" t="s">
        <v>18</v>
      </c>
      <c r="H29" s="5" t="n">
        <f>400.0</f>
        <v>400.0</v>
      </c>
    </row>
    <row r="30">
      <c r="A30" s="3" t="s">
        <v>10</v>
      </c>
      <c r="B30" s="4" t="s">
        <v>73</v>
      </c>
      <c r="C30" s="4" t="s">
        <v>74</v>
      </c>
      <c r="D30" s="3" t="n">
        <v>2.0</v>
      </c>
      <c r="E30" s="4" t="s">
        <v>40</v>
      </c>
      <c r="F30" s="4" t="s">
        <v>41</v>
      </c>
      <c r="G30" s="4" t="s">
        <v>42</v>
      </c>
      <c r="H30" s="5" t="n">
        <f>200.0</f>
        <v>200.0</v>
      </c>
    </row>
    <row r="31">
      <c r="A31" s="3" t="s">
        <v>10</v>
      </c>
      <c r="B31" s="4" t="s">
        <v>73</v>
      </c>
      <c r="C31" s="4" t="s">
        <v>74</v>
      </c>
      <c r="D31" s="3" t="n">
        <v>3.0</v>
      </c>
      <c r="E31" s="4" t="s">
        <v>37</v>
      </c>
      <c r="F31" s="4" t="s">
        <v>38</v>
      </c>
      <c r="G31" s="4" t="s">
        <v>39</v>
      </c>
      <c r="H31" s="5" t="n">
        <f>100.0</f>
        <v>100.0</v>
      </c>
    </row>
    <row r="32">
      <c r="A32" s="3" t="s">
        <v>10</v>
      </c>
      <c r="B32" s="4" t="s">
        <v>73</v>
      </c>
      <c r="C32" s="4" t="s">
        <v>74</v>
      </c>
      <c r="D32" s="3" t="n">
        <v>3.0</v>
      </c>
      <c r="E32" s="4" t="s">
        <v>46</v>
      </c>
      <c r="F32" s="4" t="s">
        <v>47</v>
      </c>
      <c r="G32" s="4" t="s">
        <v>48</v>
      </c>
      <c r="H32" s="5" t="n">
        <f>100.0</f>
        <v>100.0</v>
      </c>
    </row>
    <row r="33">
      <c r="A33" s="3" t="s">
        <v>10</v>
      </c>
      <c r="B33" s="4" t="s">
        <v>73</v>
      </c>
      <c r="C33" s="4" t="s">
        <v>74</v>
      </c>
      <c r="D33" s="3" t="n">
        <v>5.0</v>
      </c>
      <c r="E33" s="4" t="s">
        <v>19</v>
      </c>
      <c r="F33" s="4" t="s">
        <v>20</v>
      </c>
      <c r="G33" s="4" t="s">
        <v>21</v>
      </c>
      <c r="H33" s="5" t="n">
        <f>32.0</f>
        <v>32.0</v>
      </c>
    </row>
    <row r="34">
      <c r="A34" s="3" t="s">
        <v>10</v>
      </c>
      <c r="B34" s="4" t="s">
        <v>73</v>
      </c>
      <c r="C34" s="4" t="s">
        <v>74</v>
      </c>
      <c r="D34" s="3" t="n">
        <v>6.0</v>
      </c>
      <c r="E34" s="4" t="s">
        <v>49</v>
      </c>
      <c r="F34" s="4" t="s">
        <v>50</v>
      </c>
      <c r="G34" s="4" t="s">
        <v>51</v>
      </c>
      <c r="H34" s="5" t="n">
        <f>22.0</f>
        <v>22.0</v>
      </c>
    </row>
    <row r="35">
      <c r="A35" s="3" t="s">
        <v>10</v>
      </c>
      <c r="B35" s="4" t="s">
        <v>73</v>
      </c>
      <c r="C35" s="4" t="s">
        <v>74</v>
      </c>
      <c r="D35" s="3" t="n">
        <v>7.0</v>
      </c>
      <c r="E35" s="4" t="s">
        <v>58</v>
      </c>
      <c r="F35" s="4" t="s">
        <v>59</v>
      </c>
      <c r="G35" s="4" t="s">
        <v>60</v>
      </c>
      <c r="H35" s="5" t="n">
        <f>16.0</f>
        <v>16.0</v>
      </c>
    </row>
    <row r="36">
      <c r="A36" s="3" t="s">
        <v>75</v>
      </c>
      <c r="B36" s="4" t="s">
        <v>76</v>
      </c>
      <c r="C36" s="4" t="s">
        <v>77</v>
      </c>
      <c r="D36" s="3" t="n">
        <v>1.0</v>
      </c>
      <c r="E36" s="4" t="s">
        <v>16</v>
      </c>
      <c r="F36" s="4" t="s">
        <v>17</v>
      </c>
      <c r="G36" s="4" t="s">
        <v>18</v>
      </c>
      <c r="H36" s="5" t="n">
        <f>18300.0</f>
        <v>18300.0</v>
      </c>
    </row>
    <row r="37">
      <c r="A37" s="3" t="s">
        <v>75</v>
      </c>
      <c r="B37" s="4" t="s">
        <v>76</v>
      </c>
      <c r="C37" s="4" t="s">
        <v>77</v>
      </c>
      <c r="D37" s="3" t="n">
        <v>2.0</v>
      </c>
      <c r="E37" s="4" t="s">
        <v>19</v>
      </c>
      <c r="F37" s="4" t="s">
        <v>20</v>
      </c>
      <c r="G37" s="4" t="s">
        <v>21</v>
      </c>
      <c r="H37" s="5" t="n">
        <f>17254.0</f>
        <v>17254.0</v>
      </c>
    </row>
    <row r="38">
      <c r="A38" s="3" t="s">
        <v>75</v>
      </c>
      <c r="B38" s="4" t="s">
        <v>76</v>
      </c>
      <c r="C38" s="4" t="s">
        <v>77</v>
      </c>
      <c r="D38" s="3" t="n">
        <v>3.0</v>
      </c>
      <c r="E38" s="4" t="s">
        <v>25</v>
      </c>
      <c r="F38" s="4" t="s">
        <v>26</v>
      </c>
      <c r="G38" s="4" t="s">
        <v>27</v>
      </c>
      <c r="H38" s="5" t="n">
        <f>10160.0</f>
        <v>10160.0</v>
      </c>
    </row>
    <row r="39">
      <c r="A39" s="3" t="s">
        <v>75</v>
      </c>
      <c r="B39" s="4" t="s">
        <v>76</v>
      </c>
      <c r="C39" s="4" t="s">
        <v>77</v>
      </c>
      <c r="D39" s="3" t="n">
        <v>4.0</v>
      </c>
      <c r="E39" s="4" t="s">
        <v>34</v>
      </c>
      <c r="F39" s="4" t="s">
        <v>35</v>
      </c>
      <c r="G39" s="4" t="s">
        <v>36</v>
      </c>
      <c r="H39" s="5" t="n">
        <f>10000.0</f>
        <v>10000.0</v>
      </c>
    </row>
    <row r="40">
      <c r="A40" s="3" t="s">
        <v>75</v>
      </c>
      <c r="B40" s="4" t="s">
        <v>76</v>
      </c>
      <c r="C40" s="4" t="s">
        <v>77</v>
      </c>
      <c r="D40" s="3" t="n">
        <v>5.0</v>
      </c>
      <c r="E40" s="4" t="s">
        <v>40</v>
      </c>
      <c r="F40" s="4" t="s">
        <v>41</v>
      </c>
      <c r="G40" s="4" t="s">
        <v>42</v>
      </c>
      <c r="H40" s="5" t="n">
        <f>5500.0</f>
        <v>5500.0</v>
      </c>
    </row>
    <row r="41">
      <c r="A41" s="3" t="s">
        <v>75</v>
      </c>
      <c r="B41" s="4" t="s">
        <v>76</v>
      </c>
      <c r="C41" s="4" t="s">
        <v>77</v>
      </c>
      <c r="D41" s="3" t="n">
        <v>6.0</v>
      </c>
      <c r="E41" s="4" t="s">
        <v>49</v>
      </c>
      <c r="F41" s="4" t="s">
        <v>50</v>
      </c>
      <c r="G41" s="4" t="s">
        <v>51</v>
      </c>
      <c r="H41" s="5" t="n">
        <f>3312.0</f>
        <v>3312.0</v>
      </c>
    </row>
    <row r="42">
      <c r="A42" s="3" t="s">
        <v>75</v>
      </c>
      <c r="B42" s="4" t="s">
        <v>76</v>
      </c>
      <c r="C42" s="4" t="s">
        <v>77</v>
      </c>
      <c r="D42" s="3" t="n">
        <v>7.0</v>
      </c>
      <c r="E42" s="4" t="s">
        <v>43</v>
      </c>
      <c r="F42" s="4" t="s">
        <v>44</v>
      </c>
      <c r="G42" s="4" t="s">
        <v>45</v>
      </c>
      <c r="H42" s="5" t="n">
        <f>2140.0</f>
        <v>2140.0</v>
      </c>
    </row>
    <row r="43">
      <c r="A43" s="3" t="s">
        <v>75</v>
      </c>
      <c r="B43" s="4" t="s">
        <v>76</v>
      </c>
      <c r="C43" s="4" t="s">
        <v>77</v>
      </c>
      <c r="D43" s="3" t="n">
        <v>8.0</v>
      </c>
      <c r="E43" s="4" t="s">
        <v>46</v>
      </c>
      <c r="F43" s="4" t="s">
        <v>47</v>
      </c>
      <c r="G43" s="4" t="s">
        <v>48</v>
      </c>
      <c r="H43" s="5" t="n">
        <f>2000.0</f>
        <v>2000.0</v>
      </c>
    </row>
    <row r="44">
      <c r="A44" s="3" t="s">
        <v>75</v>
      </c>
      <c r="B44" s="4" t="s">
        <v>76</v>
      </c>
      <c r="C44" s="4" t="s">
        <v>77</v>
      </c>
      <c r="D44" s="3" t="n">
        <v>9.0</v>
      </c>
      <c r="E44" s="4" t="s">
        <v>58</v>
      </c>
      <c r="F44" s="4" t="s">
        <v>59</v>
      </c>
      <c r="G44" s="4" t="s">
        <v>60</v>
      </c>
      <c r="H44" s="5" t="n">
        <f>532.0</f>
        <v>532.0</v>
      </c>
    </row>
    <row r="45">
      <c r="A45" s="3" t="s">
        <v>75</v>
      </c>
      <c r="B45" s="4" t="s">
        <v>76</v>
      </c>
      <c r="C45" s="4" t="s">
        <v>77</v>
      </c>
      <c r="D45" s="3" t="n">
        <v>10.0</v>
      </c>
      <c r="E45" s="4" t="s">
        <v>13</v>
      </c>
      <c r="F45" s="4" t="s">
        <v>14</v>
      </c>
      <c r="G45" s="4" t="s">
        <v>15</v>
      </c>
      <c r="H45" s="5" t="n">
        <f>500.0</f>
        <v>500.0</v>
      </c>
    </row>
    <row r="46">
      <c r="A46" s="3" t="s">
        <v>75</v>
      </c>
      <c r="B46" s="4" t="s">
        <v>78</v>
      </c>
      <c r="C46" s="4" t="s">
        <v>79</v>
      </c>
      <c r="D46" s="3" t="n">
        <v>1.0</v>
      </c>
      <c r="E46" s="4" t="s">
        <v>19</v>
      </c>
      <c r="F46" s="4" t="s">
        <v>20</v>
      </c>
      <c r="G46" s="4" t="s">
        <v>21</v>
      </c>
      <c r="H46" s="5" t="n">
        <f>115434.0</f>
        <v>115434.0</v>
      </c>
    </row>
    <row r="47">
      <c r="A47" s="3" t="s">
        <v>75</v>
      </c>
      <c r="B47" s="4" t="s">
        <v>78</v>
      </c>
      <c r="C47" s="4" t="s">
        <v>79</v>
      </c>
      <c r="D47" s="3" t="n">
        <v>2.0</v>
      </c>
      <c r="E47" s="4" t="s">
        <v>49</v>
      </c>
      <c r="F47" s="4" t="s">
        <v>50</v>
      </c>
      <c r="G47" s="4" t="s">
        <v>51</v>
      </c>
      <c r="H47" s="5" t="n">
        <f>43906.0</f>
        <v>43906.0</v>
      </c>
    </row>
    <row r="48">
      <c r="A48" s="3" t="s">
        <v>75</v>
      </c>
      <c r="B48" s="4" t="s">
        <v>78</v>
      </c>
      <c r="C48" s="4" t="s">
        <v>79</v>
      </c>
      <c r="D48" s="3" t="n">
        <v>3.0</v>
      </c>
      <c r="E48" s="4" t="s">
        <v>58</v>
      </c>
      <c r="F48" s="4" t="s">
        <v>59</v>
      </c>
      <c r="G48" s="4" t="s">
        <v>60</v>
      </c>
      <c r="H48" s="5" t="n">
        <f>15424.0</f>
        <v>15424.0</v>
      </c>
    </row>
    <row r="49">
      <c r="A49" s="3" t="s">
        <v>75</v>
      </c>
      <c r="B49" s="4" t="s">
        <v>78</v>
      </c>
      <c r="C49" s="4" t="s">
        <v>79</v>
      </c>
      <c r="D49" s="3" t="n">
        <v>4.0</v>
      </c>
      <c r="E49" s="4" t="s">
        <v>13</v>
      </c>
      <c r="F49" s="4" t="s">
        <v>14</v>
      </c>
      <c r="G49" s="4" t="s">
        <v>15</v>
      </c>
      <c r="H49" s="5" t="n">
        <f>2535.0</f>
        <v>2535.0</v>
      </c>
    </row>
    <row r="50">
      <c r="A50" s="3" t="s">
        <v>75</v>
      </c>
      <c r="B50" s="4" t="s">
        <v>78</v>
      </c>
      <c r="C50" s="4" t="s">
        <v>79</v>
      </c>
      <c r="D50" s="3" t="n">
        <v>5.0</v>
      </c>
      <c r="E50" s="4" t="s">
        <v>55</v>
      </c>
      <c r="F50" s="4" t="s">
        <v>56</v>
      </c>
      <c r="G50" s="4" t="s">
        <v>57</v>
      </c>
      <c r="H50" s="5" t="n">
        <f>2110.0</f>
        <v>2110.0</v>
      </c>
    </row>
    <row r="51">
      <c r="A51" s="3" t="s">
        <v>75</v>
      </c>
      <c r="B51" s="4" t="s">
        <v>78</v>
      </c>
      <c r="C51" s="4" t="s">
        <v>79</v>
      </c>
      <c r="D51" s="3" t="n">
        <v>6.0</v>
      </c>
      <c r="E51" s="4" t="s">
        <v>28</v>
      </c>
      <c r="F51" s="4" t="s">
        <v>29</v>
      </c>
      <c r="G51" s="4" t="s">
        <v>30</v>
      </c>
      <c r="H51" s="5" t="n">
        <f>25.0</f>
        <v>25.0</v>
      </c>
    </row>
    <row r="52">
      <c r="A52" s="3" t="s">
        <v>75</v>
      </c>
      <c r="B52" s="4" t="s">
        <v>78</v>
      </c>
      <c r="C52" s="4" t="s">
        <v>79</v>
      </c>
      <c r="D52" s="3" t="n">
        <v>7.0</v>
      </c>
      <c r="E52" s="4" t="s">
        <v>25</v>
      </c>
      <c r="F52" s="4" t="s">
        <v>26</v>
      </c>
      <c r="G52" s="4" t="s">
        <v>27</v>
      </c>
      <c r="H52" s="5" t="n">
        <f>20.0</f>
        <v>20.0</v>
      </c>
    </row>
    <row r="53">
      <c r="A53" s="3" t="s">
        <v>75</v>
      </c>
      <c r="B53" s="4" t="s">
        <v>78</v>
      </c>
      <c r="C53" s="4" t="s">
        <v>79</v>
      </c>
      <c r="D53" s="3" t="n">
        <v>8.0</v>
      </c>
      <c r="E53" s="4" t="s">
        <v>43</v>
      </c>
      <c r="F53" s="4" t="s">
        <v>44</v>
      </c>
      <c r="G53" s="4" t="s">
        <v>45</v>
      </c>
      <c r="H53" s="5" t="n">
        <f>6.0</f>
        <v>6.0</v>
      </c>
    </row>
    <row r="54">
      <c r="A54" s="3" t="s">
        <v>75</v>
      </c>
      <c r="B54" s="4" t="s">
        <v>80</v>
      </c>
      <c r="C54" s="4" t="s">
        <v>81</v>
      </c>
      <c r="D54" s="3" t="n">
        <v>1.0</v>
      </c>
      <c r="E54" s="4" t="s">
        <v>19</v>
      </c>
      <c r="F54" s="4" t="s">
        <v>20</v>
      </c>
      <c r="G54" s="4" t="s">
        <v>21</v>
      </c>
      <c r="H54" s="5" t="n">
        <f>218.0</f>
        <v>218.0</v>
      </c>
    </row>
    <row r="55">
      <c r="A55" s="3" t="s">
        <v>82</v>
      </c>
      <c r="B55" s="4" t="s">
        <v>83</v>
      </c>
      <c r="C55" s="4" t="s">
        <v>84</v>
      </c>
      <c r="D55" s="3" t="n">
        <v>1.0</v>
      </c>
      <c r="E55" s="4" t="s">
        <v>40</v>
      </c>
      <c r="F55" s="4" t="s">
        <v>41</v>
      </c>
      <c r="G55" s="4" t="s">
        <v>42</v>
      </c>
      <c r="H55" s="5" t="n">
        <f>2674.0</f>
        <v>2674.0</v>
      </c>
    </row>
    <row r="56">
      <c r="A56" s="3" t="s">
        <v>82</v>
      </c>
      <c r="B56" s="4" t="s">
        <v>83</v>
      </c>
      <c r="C56" s="4" t="s">
        <v>84</v>
      </c>
      <c r="D56" s="3" t="n">
        <v>2.0</v>
      </c>
      <c r="E56" s="4" t="s">
        <v>34</v>
      </c>
      <c r="F56" s="4" t="s">
        <v>35</v>
      </c>
      <c r="G56" s="4" t="s">
        <v>36</v>
      </c>
      <c r="H56" s="5" t="n">
        <f>2672.0</f>
        <v>2672.0</v>
      </c>
    </row>
    <row r="57">
      <c r="A57" s="3" t="s">
        <v>82</v>
      </c>
      <c r="B57" s="4" t="s">
        <v>83</v>
      </c>
      <c r="C57" s="4" t="s">
        <v>84</v>
      </c>
      <c r="D57" s="3" t="n">
        <v>3.0</v>
      </c>
      <c r="E57" s="4" t="s">
        <v>25</v>
      </c>
      <c r="F57" s="4" t="s">
        <v>26</v>
      </c>
      <c r="G57" s="4" t="s">
        <v>27</v>
      </c>
      <c r="H57" s="5" t="n">
        <f>2169.0</f>
        <v>2169.0</v>
      </c>
    </row>
    <row r="58">
      <c r="A58" s="3" t="s">
        <v>82</v>
      </c>
      <c r="B58" s="4" t="s">
        <v>83</v>
      </c>
      <c r="C58" s="4" t="s">
        <v>84</v>
      </c>
      <c r="D58" s="3" t="n">
        <v>4.0</v>
      </c>
      <c r="E58" s="4" t="s">
        <v>13</v>
      </c>
      <c r="F58" s="4" t="s">
        <v>14</v>
      </c>
      <c r="G58" s="4" t="s">
        <v>15</v>
      </c>
      <c r="H58" s="5" t="n">
        <f>1373.0</f>
        <v>1373.0</v>
      </c>
    </row>
    <row r="59">
      <c r="A59" s="3" t="s">
        <v>82</v>
      </c>
      <c r="B59" s="4" t="s">
        <v>83</v>
      </c>
      <c r="C59" s="4" t="s">
        <v>84</v>
      </c>
      <c r="D59" s="3" t="n">
        <v>5.0</v>
      </c>
      <c r="E59" s="4" t="s">
        <v>31</v>
      </c>
      <c r="F59" s="4" t="s">
        <v>32</v>
      </c>
      <c r="G59" s="4" t="s">
        <v>33</v>
      </c>
      <c r="H59" s="5" t="n">
        <f>729.0</f>
        <v>729.0</v>
      </c>
    </row>
    <row r="60">
      <c r="A60" s="3" t="s">
        <v>82</v>
      </c>
      <c r="B60" s="4" t="s">
        <v>83</v>
      </c>
      <c r="C60" s="4" t="s">
        <v>84</v>
      </c>
      <c r="D60" s="3" t="n">
        <v>6.0</v>
      </c>
      <c r="E60" s="4" t="s">
        <v>28</v>
      </c>
      <c r="F60" s="4" t="s">
        <v>29</v>
      </c>
      <c r="G60" s="4" t="s">
        <v>30</v>
      </c>
      <c r="H60" s="5" t="n">
        <f>708.0</f>
        <v>708.0</v>
      </c>
    </row>
    <row r="61">
      <c r="A61" s="3" t="s">
        <v>82</v>
      </c>
      <c r="B61" s="4" t="s">
        <v>83</v>
      </c>
      <c r="C61" s="4" t="s">
        <v>84</v>
      </c>
      <c r="D61" s="3" t="n">
        <v>7.0</v>
      </c>
      <c r="E61" s="4" t="s">
        <v>85</v>
      </c>
      <c r="F61" s="4" t="s">
        <v>86</v>
      </c>
      <c r="G61" s="4" t="s">
        <v>87</v>
      </c>
      <c r="H61" s="5" t="n">
        <f>500.0</f>
        <v>500.0</v>
      </c>
    </row>
    <row r="62">
      <c r="A62" s="3" t="s">
        <v>82</v>
      </c>
      <c r="B62" s="4" t="s">
        <v>83</v>
      </c>
      <c r="C62" s="4" t="s">
        <v>84</v>
      </c>
      <c r="D62" s="3" t="n">
        <v>7.0</v>
      </c>
      <c r="E62" s="4" t="s">
        <v>46</v>
      </c>
      <c r="F62" s="4" t="s">
        <v>47</v>
      </c>
      <c r="G62" s="4" t="s">
        <v>48</v>
      </c>
      <c r="H62" s="5" t="n">
        <f>500.0</f>
        <v>500.0</v>
      </c>
    </row>
    <row r="63">
      <c r="A63" s="3" t="s">
        <v>82</v>
      </c>
      <c r="B63" s="4" t="s">
        <v>83</v>
      </c>
      <c r="C63" s="4" t="s">
        <v>84</v>
      </c>
      <c r="D63" s="3" t="n">
        <v>9.0</v>
      </c>
      <c r="E63" s="4" t="s">
        <v>22</v>
      </c>
      <c r="F63" s="4" t="s">
        <v>23</v>
      </c>
      <c r="G63" s="4" t="s">
        <v>24</v>
      </c>
      <c r="H63" s="5" t="n">
        <f>492.0</f>
        <v>492.0</v>
      </c>
    </row>
    <row r="64">
      <c r="A64" s="3" t="s">
        <v>82</v>
      </c>
      <c r="B64" s="4" t="s">
        <v>83</v>
      </c>
      <c r="C64" s="4" t="s">
        <v>84</v>
      </c>
      <c r="D64" s="3" t="n">
        <v>10.0</v>
      </c>
      <c r="E64" s="4" t="s">
        <v>16</v>
      </c>
      <c r="F64" s="4" t="s">
        <v>17</v>
      </c>
      <c r="G64" s="4" t="s">
        <v>18</v>
      </c>
      <c r="H64" s="5" t="n">
        <f>415.0</f>
        <v>415.0</v>
      </c>
    </row>
    <row r="65">
      <c r="A65" s="3" t="s">
        <v>82</v>
      </c>
      <c r="B65" s="4" t="s">
        <v>83</v>
      </c>
      <c r="C65" s="4" t="s">
        <v>84</v>
      </c>
      <c r="D65" s="3" t="n">
        <v>11.0</v>
      </c>
      <c r="E65" s="4" t="s">
        <v>19</v>
      </c>
      <c r="F65" s="4" t="s">
        <v>20</v>
      </c>
      <c r="G65" s="4" t="s">
        <v>21</v>
      </c>
      <c r="H65" s="5" t="n">
        <f>266.0</f>
        <v>266.0</v>
      </c>
    </row>
    <row r="66">
      <c r="A66" s="3" t="s">
        <v>82</v>
      </c>
      <c r="B66" s="4" t="s">
        <v>83</v>
      </c>
      <c r="C66" s="4" t="s">
        <v>84</v>
      </c>
      <c r="D66" s="3" t="n">
        <v>12.0</v>
      </c>
      <c r="E66" s="4" t="s">
        <v>52</v>
      </c>
      <c r="F66" s="4" t="s">
        <v>53</v>
      </c>
      <c r="G66" s="4" t="s">
        <v>54</v>
      </c>
      <c r="H66" s="5" t="n">
        <f>220.0</f>
        <v>220.0</v>
      </c>
    </row>
    <row r="67">
      <c r="A67" s="3" t="s">
        <v>82</v>
      </c>
      <c r="B67" s="4" t="s">
        <v>83</v>
      </c>
      <c r="C67" s="4" t="s">
        <v>84</v>
      </c>
      <c r="D67" s="3" t="n">
        <v>13.0</v>
      </c>
      <c r="E67" s="4" t="s">
        <v>43</v>
      </c>
      <c r="F67" s="4" t="s">
        <v>44</v>
      </c>
      <c r="G67" s="4" t="s">
        <v>45</v>
      </c>
      <c r="H67" s="5" t="n">
        <f>192.0</f>
        <v>192.0</v>
      </c>
    </row>
    <row r="68">
      <c r="A68" s="3" t="s">
        <v>82</v>
      </c>
      <c r="B68" s="4" t="s">
        <v>83</v>
      </c>
      <c r="C68" s="4" t="s">
        <v>84</v>
      </c>
      <c r="D68" s="3" t="n">
        <v>14.0</v>
      </c>
      <c r="E68" s="4" t="s">
        <v>55</v>
      </c>
      <c r="F68" s="4" t="s">
        <v>56</v>
      </c>
      <c r="G68" s="4" t="s">
        <v>57</v>
      </c>
      <c r="H68" s="5" t="n">
        <f>50.0</f>
        <v>50.0</v>
      </c>
    </row>
    <row r="69">
      <c r="A69" s="3" t="s">
        <v>82</v>
      </c>
      <c r="B69" s="4" t="s">
        <v>83</v>
      </c>
      <c r="C69" s="4" t="s">
        <v>84</v>
      </c>
      <c r="D69" s="3" t="n">
        <v>15.0</v>
      </c>
      <c r="E69" s="4" t="s">
        <v>67</v>
      </c>
      <c r="F69" s="4" t="s">
        <v>68</v>
      </c>
      <c r="G69" s="4" t="s">
        <v>69</v>
      </c>
      <c r="H69" s="5" t="n">
        <f>44.0</f>
        <v>44.0</v>
      </c>
    </row>
    <row r="70">
      <c r="A70" s="3" t="s">
        <v>82</v>
      </c>
      <c r="B70" s="4" t="s">
        <v>83</v>
      </c>
      <c r="C70" s="4" t="s">
        <v>84</v>
      </c>
      <c r="D70" s="3" t="n">
        <v>16.0</v>
      </c>
      <c r="E70" s="4" t="s">
        <v>58</v>
      </c>
      <c r="F70" s="4" t="s">
        <v>59</v>
      </c>
      <c r="G70" s="4" t="s">
        <v>60</v>
      </c>
      <c r="H70" s="5" t="n">
        <f>14.0</f>
        <v>14.0</v>
      </c>
    </row>
    <row r="71">
      <c r="A71" s="3" t="s">
        <v>82</v>
      </c>
      <c r="B71" s="4" t="s">
        <v>83</v>
      </c>
      <c r="C71" s="4" t="s">
        <v>84</v>
      </c>
      <c r="D71" s="3" t="n">
        <v>17.0</v>
      </c>
      <c r="E71" s="4" t="s">
        <v>37</v>
      </c>
      <c r="F71" s="4" t="s">
        <v>38</v>
      </c>
      <c r="G71" s="4" t="s">
        <v>39</v>
      </c>
      <c r="H71" s="5" t="n">
        <f>4.0</f>
        <v>4.0</v>
      </c>
    </row>
    <row r="72">
      <c r="A72" s="3" t="s">
        <v>88</v>
      </c>
      <c r="B72" s="4" t="s">
        <v>89</v>
      </c>
      <c r="C72" s="4" t="s">
        <v>90</v>
      </c>
      <c r="D72" s="3" t="n">
        <v>1.0</v>
      </c>
      <c r="E72" s="4" t="s">
        <v>19</v>
      </c>
      <c r="F72" s="4" t="s">
        <v>20</v>
      </c>
      <c r="G72" s="4" t="s">
        <v>21</v>
      </c>
      <c r="H72" s="5" t="n">
        <f>90.0</f>
        <v>90.0</v>
      </c>
    </row>
    <row r="73">
      <c r="A73" s="3" t="s">
        <v>88</v>
      </c>
      <c r="B73" s="4" t="s">
        <v>91</v>
      </c>
      <c r="C73" s="4" t="s">
        <v>92</v>
      </c>
      <c r="D73" s="3" t="n">
        <v>1.0</v>
      </c>
      <c r="E73" s="4" t="s">
        <v>19</v>
      </c>
      <c r="F73" s="4" t="s">
        <v>20</v>
      </c>
      <c r="G73" s="4" t="s">
        <v>21</v>
      </c>
      <c r="H73" s="5" t="n">
        <f>40.0</f>
        <v>40.0</v>
      </c>
    </row>
    <row r="74">
      <c r="A74" s="3" t="s">
        <v>88</v>
      </c>
      <c r="B74" s="4" t="s">
        <v>93</v>
      </c>
      <c r="C74" s="4" t="s">
        <v>94</v>
      </c>
      <c r="D74" s="3" t="n">
        <v>1.0</v>
      </c>
      <c r="E74" s="4" t="s">
        <v>19</v>
      </c>
      <c r="F74" s="4" t="s">
        <v>20</v>
      </c>
      <c r="G74" s="4" t="s">
        <v>21</v>
      </c>
      <c r="H74" s="5" t="n">
        <f>1056.0</f>
        <v>1056.0</v>
      </c>
    </row>
    <row r="75">
      <c r="A75" s="3" t="s">
        <v>88</v>
      </c>
      <c r="B75" s="4" t="s">
        <v>93</v>
      </c>
      <c r="C75" s="4" t="s">
        <v>94</v>
      </c>
      <c r="D75" s="3" t="n">
        <v>2.0</v>
      </c>
      <c r="E75" s="4" t="s">
        <v>16</v>
      </c>
      <c r="F75" s="4" t="s">
        <v>17</v>
      </c>
      <c r="G75" s="4" t="s">
        <v>18</v>
      </c>
      <c r="H75" s="5" t="n">
        <f>800.0</f>
        <v>800.0</v>
      </c>
    </row>
    <row r="76">
      <c r="A76" s="3" t="s">
        <v>88</v>
      </c>
      <c r="B76" s="4" t="s">
        <v>95</v>
      </c>
      <c r="C76" s="4" t="s">
        <v>96</v>
      </c>
      <c r="D76" s="3" t="n">
        <v>1.0</v>
      </c>
      <c r="E76" s="4" t="s">
        <v>19</v>
      </c>
      <c r="F76" s="4" t="s">
        <v>20</v>
      </c>
      <c r="G76" s="4" t="s">
        <v>21</v>
      </c>
      <c r="H76" s="5" t="n">
        <f>42.0</f>
        <v>42.0</v>
      </c>
    </row>
    <row r="77">
      <c r="A77" s="3" t="s">
        <v>88</v>
      </c>
      <c r="B77" s="4" t="s">
        <v>97</v>
      </c>
      <c r="C77" s="4" t="s">
        <v>98</v>
      </c>
      <c r="D77" s="3" t="n">
        <v>1.0</v>
      </c>
      <c r="E77" s="4" t="s">
        <v>13</v>
      </c>
      <c r="F77" s="4" t="s">
        <v>14</v>
      </c>
      <c r="G77" s="4" t="s">
        <v>15</v>
      </c>
      <c r="H77" s="5" t="n">
        <f>476.0</f>
        <v>476.0</v>
      </c>
    </row>
    <row r="78">
      <c r="A78" s="3" t="s">
        <v>88</v>
      </c>
      <c r="B78" s="4" t="s">
        <v>97</v>
      </c>
      <c r="C78" s="4" t="s">
        <v>98</v>
      </c>
      <c r="D78" s="3" t="n">
        <v>2.0</v>
      </c>
      <c r="E78" s="4" t="s">
        <v>19</v>
      </c>
      <c r="F78" s="4" t="s">
        <v>20</v>
      </c>
      <c r="G78" s="4" t="s">
        <v>21</v>
      </c>
      <c r="H78" s="5" t="n">
        <f>126.0</f>
        <v>126.0</v>
      </c>
    </row>
    <row r="79">
      <c r="A79" s="3" t="s">
        <v>88</v>
      </c>
      <c r="B79" s="4" t="s">
        <v>99</v>
      </c>
      <c r="C79" s="4" t="s">
        <v>100</v>
      </c>
      <c r="D79" s="3" t="n">
        <v>1.0</v>
      </c>
      <c r="E79" s="4" t="s">
        <v>19</v>
      </c>
      <c r="F79" s="4" t="s">
        <v>20</v>
      </c>
      <c r="G79" s="4" t="s">
        <v>21</v>
      </c>
      <c r="H79" s="5" t="n">
        <f>20.0</f>
        <v>20.0</v>
      </c>
    </row>
    <row r="80">
      <c r="A80" s="3" t="s">
        <v>88</v>
      </c>
      <c r="B80" s="4" t="s">
        <v>101</v>
      </c>
      <c r="C80" s="4" t="s">
        <v>102</v>
      </c>
      <c r="D80" s="3" t="n">
        <v>1.0</v>
      </c>
      <c r="E80" s="4" t="s">
        <v>19</v>
      </c>
      <c r="F80" s="4" t="s">
        <v>20</v>
      </c>
      <c r="G80" s="4" t="s">
        <v>21</v>
      </c>
      <c r="H80" s="5" t="n">
        <f>306.0</f>
        <v>306.0</v>
      </c>
    </row>
    <row r="81">
      <c r="A81" s="3" t="s">
        <v>88</v>
      </c>
      <c r="B81" s="4" t="s">
        <v>103</v>
      </c>
      <c r="C81" s="4" t="s">
        <v>104</v>
      </c>
      <c r="D81" s="3" t="n">
        <v>1.0</v>
      </c>
      <c r="E81" s="4" t="s">
        <v>19</v>
      </c>
      <c r="F81" s="4" t="s">
        <v>20</v>
      </c>
      <c r="G81" s="4" t="s">
        <v>21</v>
      </c>
      <c r="H81" s="5" t="n">
        <f>130.0</f>
        <v>130.0</v>
      </c>
    </row>
    <row r="82">
      <c r="A82" s="3" t="s">
        <v>88</v>
      </c>
      <c r="B82" s="4" t="s">
        <v>105</v>
      </c>
      <c r="C82" s="4" t="s">
        <v>106</v>
      </c>
      <c r="D82" s="3" t="n">
        <v>1.0</v>
      </c>
      <c r="E82" s="4" t="s">
        <v>16</v>
      </c>
      <c r="F82" s="4" t="s">
        <v>17</v>
      </c>
      <c r="G82" s="4" t="s">
        <v>18</v>
      </c>
      <c r="H82" s="5" t="n">
        <f>400.0</f>
        <v>400.0</v>
      </c>
    </row>
    <row r="83">
      <c r="A83" s="3" t="s">
        <v>88</v>
      </c>
      <c r="B83" s="4" t="s">
        <v>105</v>
      </c>
      <c r="C83" s="4" t="s">
        <v>106</v>
      </c>
      <c r="D83" s="3" t="n">
        <v>2.0</v>
      </c>
      <c r="E83" s="4" t="s">
        <v>19</v>
      </c>
      <c r="F83" s="4" t="s">
        <v>20</v>
      </c>
      <c r="G83" s="4" t="s">
        <v>21</v>
      </c>
      <c r="H83" s="5" t="n">
        <f>176.0</f>
        <v>176.0</v>
      </c>
    </row>
    <row r="84">
      <c r="A84" s="3" t="s">
        <v>88</v>
      </c>
      <c r="B84" s="4" t="s">
        <v>107</v>
      </c>
      <c r="C84" s="4" t="s">
        <v>108</v>
      </c>
      <c r="D84" s="3" t="n">
        <v>1.0</v>
      </c>
      <c r="E84" s="4" t="s">
        <v>19</v>
      </c>
      <c r="F84" s="4" t="s">
        <v>20</v>
      </c>
      <c r="G84" s="4" t="s">
        <v>21</v>
      </c>
      <c r="H84" s="5" t="n">
        <f>56.0</f>
        <v>56.0</v>
      </c>
    </row>
    <row r="85">
      <c r="A85" s="3" t="s">
        <v>88</v>
      </c>
      <c r="B85" s="4" t="s">
        <v>109</v>
      </c>
      <c r="C85" s="4" t="s">
        <v>110</v>
      </c>
      <c r="D85" s="3" t="n">
        <v>1.0</v>
      </c>
      <c r="E85" s="4" t="s">
        <v>19</v>
      </c>
      <c r="F85" s="4" t="s">
        <v>20</v>
      </c>
      <c r="G85" s="4" t="s">
        <v>21</v>
      </c>
      <c r="H85" s="5" t="n">
        <f>736.0</f>
        <v>736.0</v>
      </c>
    </row>
    <row r="86">
      <c r="A86" s="3" t="s">
        <v>88</v>
      </c>
      <c r="B86" s="4" t="s">
        <v>109</v>
      </c>
      <c r="C86" s="4" t="s">
        <v>110</v>
      </c>
      <c r="D86" s="3" t="n">
        <v>2.0</v>
      </c>
      <c r="E86" s="4" t="s">
        <v>13</v>
      </c>
      <c r="F86" s="4" t="s">
        <v>14</v>
      </c>
      <c r="G86" s="4" t="s">
        <v>15</v>
      </c>
      <c r="H86" s="5" t="n">
        <f>476.0</f>
        <v>476.0</v>
      </c>
    </row>
    <row r="87">
      <c r="A87" s="3" t="s">
        <v>88</v>
      </c>
      <c r="B87" s="4" t="s">
        <v>111</v>
      </c>
      <c r="C87" s="4" t="s">
        <v>112</v>
      </c>
      <c r="D87" s="3" t="n">
        <v>1.0</v>
      </c>
      <c r="E87" s="4" t="s">
        <v>85</v>
      </c>
      <c r="F87" s="4" t="s">
        <v>86</v>
      </c>
      <c r="G87" s="4" t="s">
        <v>87</v>
      </c>
      <c r="H87" s="5" t="n">
        <f>300.0</f>
        <v>300.0</v>
      </c>
    </row>
    <row r="88">
      <c r="A88" s="3" t="s">
        <v>88</v>
      </c>
      <c r="B88" s="4" t="s">
        <v>111</v>
      </c>
      <c r="C88" s="4" t="s">
        <v>112</v>
      </c>
      <c r="D88" s="3" t="n">
        <v>1.0</v>
      </c>
      <c r="E88" s="4" t="s">
        <v>16</v>
      </c>
      <c r="F88" s="4" t="s">
        <v>17</v>
      </c>
      <c r="G88" s="4" t="s">
        <v>18</v>
      </c>
      <c r="H88" s="5" t="n">
        <f>300.0</f>
        <v>300.0</v>
      </c>
    </row>
    <row r="89">
      <c r="A89" s="3" t="s">
        <v>88</v>
      </c>
      <c r="B89" s="4" t="s">
        <v>111</v>
      </c>
      <c r="C89" s="4" t="s">
        <v>112</v>
      </c>
      <c r="D89" s="3" t="n">
        <v>3.0</v>
      </c>
      <c r="E89" s="4" t="s">
        <v>19</v>
      </c>
      <c r="F89" s="4" t="s">
        <v>20</v>
      </c>
      <c r="G89" s="4" t="s">
        <v>21</v>
      </c>
      <c r="H89" s="5" t="n">
        <f>8.0</f>
        <v>8.0</v>
      </c>
    </row>
    <row r="90">
      <c r="A90" s="3" t="s">
        <v>88</v>
      </c>
      <c r="B90" s="4" t="s">
        <v>113</v>
      </c>
      <c r="C90" s="4" t="s">
        <v>114</v>
      </c>
      <c r="D90" s="3" t="n">
        <v>1.0</v>
      </c>
      <c r="E90" s="4" t="s">
        <v>19</v>
      </c>
      <c r="F90" s="4" t="s">
        <v>20</v>
      </c>
      <c r="G90" s="4" t="s">
        <v>21</v>
      </c>
      <c r="H90" s="5" t="n">
        <f>2.0</f>
        <v>2.0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bottom="0.47244094488188981" footer="0.11811023622047245" header="0.11811023622047245" left="0.23622047244094491" right="0.23622047244094491" top="0.35433070866141736"/>
  <pageSetup fitToHeight="0" orientation="portrait" paperSize="9" r:id="rId1" scale="56"/>
  <headerFooter alignWithMargins="0">
    <oddFooter>&amp;C&amp;P/&amp;N</oddFooter>
  </headerFooter>
  <customProperties>
    <customPr name="layoutContexts" r:id="rId2"/>
  </customProperties>
</worksheet>
</file>

<file path=docMetadata/LabelInfo.xml><?xml version="1.0" encoding="utf-8"?>
<clbl:labelList xmlns:clbl="http://schemas.microsoft.com/office/2020/mipLabelMetadata">
  <clbl:label id="{194db3f9-2286-46b9-ba58-9c0f26e25b2c}" enabled="1" method="Privilege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checksum" pid="2">
    <vt:filetime>2022-09-21T07:57:23Z</vt:filetime>
  </property>
</Properties>
</file>