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Relationship Id="rId5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bookViews>
    <workbookView windowHeight="11160" windowWidth="20730" xWindow="-120" xr2:uid="{00000000-000D-0000-FFFF-FFFF00000000}" yWindow="-120"/>
  </bookViews>
  <sheets>
    <sheet name="手口上位一覧" r:id="rId1" sheetId="26"/>
  </sheets>
  <definedNames>
    <definedName localSheetId="0" name="_xlnm.Print_Titles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<sst xmlns="http://schemas.openxmlformats.org/spreadsheetml/2006/main" count="892" uniqueCount="130">
  <si>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</si>
  <si>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</si>
  <si>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</si>
  <si>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</si>
  <si>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</si>
  <si>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</si>
  <si>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</si>
  <si>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夜間取引（立会）</t>
  </si>
  <si>
    <t>Trading Volume Ranking of Transaction Participants (Night Session) -Auction-</t>
  </si>
  <si>
    <t>20250122</t>
  </si>
  <si>
    <t>NK225F</t>
  </si>
  <si>
    <t>160030018</t>
  </si>
  <si>
    <t>NIKKEI 225 FUT 2503</t>
  </si>
  <si>
    <t>12479</t>
  </si>
  <si>
    <t>ＡＢＮクリアリン証券</t>
  </si>
  <si>
    <t>ABN AMRO Clearing Tokyo</t>
  </si>
  <si>
    <t>11788</t>
  </si>
  <si>
    <t>ソシエテＧ証券</t>
  </si>
  <si>
    <t>Societe Generale Securities Japan</t>
  </si>
  <si>
    <t>12410</t>
  </si>
  <si>
    <t>バークレイズ証券</t>
  </si>
  <si>
    <t>Barclays Securities Japan</t>
  </si>
  <si>
    <t>12057</t>
  </si>
  <si>
    <t>楽天証券</t>
  </si>
  <si>
    <t>Rakuten Securities</t>
  </si>
  <si>
    <t>11256</t>
  </si>
  <si>
    <t>ＳＢＩ証券</t>
  </si>
  <si>
    <t>SBI SECURITIES</t>
  </si>
  <si>
    <t>11060</t>
  </si>
  <si>
    <t>ａｕカブコム証券</t>
  </si>
  <si>
    <t>au Kabucom Securities</t>
  </si>
  <si>
    <t>13004</t>
  </si>
  <si>
    <t>サスケハナ・ホンコン</t>
  </si>
  <si>
    <t>Susquehanna Hong Kong</t>
  </si>
  <si>
    <t>12560</t>
  </si>
  <si>
    <t>松井証券</t>
  </si>
  <si>
    <t>MATSUI SECURITIES</t>
  </si>
  <si>
    <t>11714</t>
  </si>
  <si>
    <t>ＪＰモルガン証券</t>
  </si>
  <si>
    <t>JPMorgan Securities Japan</t>
  </si>
  <si>
    <t>12336</t>
  </si>
  <si>
    <t>日産証券</t>
  </si>
  <si>
    <t>Nissan Securities</t>
  </si>
  <si>
    <t>12176</t>
  </si>
  <si>
    <t>ドイツ証券</t>
  </si>
  <si>
    <t>Deutsche Securities</t>
  </si>
  <si>
    <t>12288</t>
  </si>
  <si>
    <t>フィリップ証券</t>
  </si>
  <si>
    <t>Phillip Securities Japan</t>
  </si>
  <si>
    <t>12800</t>
  </si>
  <si>
    <t>モルガンＭＵＦＧ証券</t>
  </si>
  <si>
    <t>Morgan Stanley MUFG Securities</t>
  </si>
  <si>
    <t>12792</t>
  </si>
  <si>
    <t>ビーオブエー証券</t>
  </si>
  <si>
    <t>BofA Securities Japan</t>
  </si>
  <si>
    <t>11560</t>
  </si>
  <si>
    <t>ゴールドマン証券</t>
  </si>
  <si>
    <t>Goldman Sachs Japan</t>
  </si>
  <si>
    <t>11746</t>
  </si>
  <si>
    <t>ＵＢＳ証券</t>
  </si>
  <si>
    <t>UBS Securities Japan</t>
  </si>
  <si>
    <t>12330</t>
  </si>
  <si>
    <t>マネックス証券</t>
  </si>
  <si>
    <t>Monex</t>
  </si>
  <si>
    <t>11792</t>
  </si>
  <si>
    <t>シティグループ証券</t>
  </si>
  <si>
    <t>Citigroup Global Markets Japan</t>
  </si>
  <si>
    <t>11696</t>
  </si>
  <si>
    <t>みずほ証券</t>
  </si>
  <si>
    <t>Mizuho Securities</t>
  </si>
  <si>
    <t>12428</t>
  </si>
  <si>
    <t>ＢＮＰパリバ証券</t>
  </si>
  <si>
    <t>BNP Paribas Securities(Japan)Limited</t>
  </si>
  <si>
    <t>160060018</t>
  </si>
  <si>
    <t>NIKKEI 225 FUT 2506</t>
  </si>
  <si>
    <t>12072</t>
  </si>
  <si>
    <t>東海東京証券</t>
  </si>
  <si>
    <t>Tokai Tokyo Securities</t>
  </si>
  <si>
    <t>NK225MF</t>
  </si>
  <si>
    <t>160020019</t>
  </si>
  <si>
    <t>MINI NK225 FUT 2502</t>
  </si>
  <si>
    <t>12795</t>
  </si>
  <si>
    <t>インタラクティブ証券</t>
  </si>
  <si>
    <t>Interactive Brokers Securities Japan</t>
  </si>
  <si>
    <t>160030019</t>
  </si>
  <si>
    <t>MINI NK225 FUT 2503</t>
  </si>
  <si>
    <t>12000</t>
  </si>
  <si>
    <t>大和証券</t>
  </si>
  <si>
    <t>Daiwa Securities</t>
  </si>
  <si>
    <t>12400</t>
  </si>
  <si>
    <t>野村証券</t>
  </si>
  <si>
    <t>The Nomura Securities</t>
  </si>
  <si>
    <t>160040019</t>
  </si>
  <si>
    <t>MINI NK225 FUT 2504</t>
  </si>
  <si>
    <t>TOPIXF</t>
  </si>
  <si>
    <t>160030005</t>
  </si>
  <si>
    <t>TOPIX FUT 2503</t>
  </si>
  <si>
    <t>12724</t>
  </si>
  <si>
    <t>ＨＳＢＣ証券</t>
  </si>
  <si>
    <t>HSBC Securities (Japan)</t>
  </si>
  <si>
    <t>12888</t>
  </si>
  <si>
    <t>山和証券</t>
  </si>
  <si>
    <t>YAMAWA SECURITIES</t>
  </si>
  <si>
    <t>NK225E</t>
  </si>
  <si>
    <t>180029018</t>
  </si>
  <si>
    <t>NIKKEI 225 OOP P2502-39000</t>
  </si>
  <si>
    <t>130029218</t>
  </si>
  <si>
    <t>NIKKEI 225 OOP P2502-39250</t>
  </si>
  <si>
    <t>130029518</t>
  </si>
  <si>
    <t>NIKKEI 225 OOP P2502-39500</t>
  </si>
  <si>
    <t>140020618</t>
  </si>
  <si>
    <t>NIKKEI 225 OOP C2502-40625</t>
  </si>
  <si>
    <t>140020518</t>
  </si>
  <si>
    <t>NIKKEI 225 OOP C2502-40500</t>
  </si>
  <si>
    <t>11056</t>
  </si>
  <si>
    <t>安藤証券</t>
  </si>
  <si>
    <t>ANDO SECURITIES</t>
  </si>
  <si>
    <t>140020318</t>
  </si>
  <si>
    <t>NIKKEI 225 OOP C2502-40375</t>
  </si>
  <si>
    <t>140020218</t>
  </si>
  <si>
    <t>NIKKEI 225 OOP C2502-40250</t>
  </si>
  <si>
    <t>140020118</t>
  </si>
  <si>
    <t>NIKKEI 225 OOP C2502-40125</t>
  </si>
  <si>
    <t>11544</t>
  </si>
  <si>
    <t>岩井コスモ証券</t>
  </si>
  <si>
    <t>IwaiCosmo Securities</t>
  </si>
  <si>
    <t>190020018</t>
  </si>
  <si>
    <t>NIKKEI 225 OOP C2502-40000</t>
  </si>
  <si>
    <t>140029518</t>
  </si>
  <si>
    <t>NIKKEI 225 OOP C2502-39500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</si>
</sst>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borderId="0" fillId="0" fontId="0" numFmtId="0"/>
    <xf applyAlignment="0" applyBorder="0" applyFill="0" applyFont="0" applyProtection="0" borderId="0" fillId="0" fontId="11" numFmtId="38"/>
    <xf applyAlignment="0" applyBorder="0" applyFill="0" borderId="0" fillId="0" fontId="14" numFmtId="176"/>
    <xf applyAlignment="0" applyNumberFormat="0" applyProtection="0" borderId="1" fillId="0" fontId="15" numFmtId="0">
      <alignment horizontal="left" vertical="center"/>
    </xf>
    <xf borderId="2" fillId="0" fontId="15" numFmtId="0">
      <alignment horizontal="left" vertical="center"/>
    </xf>
    <xf borderId="0" fillId="0" fontId="16" numFmtId="177"/>
    <xf borderId="0" fillId="0" fontId="17" numFmtId="0"/>
    <xf borderId="0" fillId="0" fontId="18" numFmtId="0"/>
    <xf applyBorder="0" applyFill="0" applyNumberFormat="0" applyProtection="0" borderId="3" fillId="2" fontId="19" numFmtId="49"/>
    <xf borderId="0" fillId="0" fontId="13" numFmtId="0">
      <alignment vertical="center"/>
    </xf>
    <xf borderId="0" fillId="0" fontId="20" numFmtId="0"/>
    <xf borderId="0" fillId="0" fontId="20" numFmtId="0">
      <alignment vertical="center"/>
    </xf>
    <xf borderId="0" fillId="0" fontId="22" numFmtId="178"/>
    <xf borderId="0" fillId="0" fontId="11" numFmtId="0"/>
    <xf borderId="0" fillId="0" fontId="11" numFmtId="0"/>
    <xf borderId="0" fillId="0" fontId="20" numFmtId="0">
      <alignment vertical="center"/>
    </xf>
    <xf borderId="0" fillId="0" fontId="10" numFmtId="0">
      <alignment vertical="center"/>
    </xf>
    <xf applyAlignment="0" applyBorder="0" applyFill="0" applyFont="0" applyProtection="0" borderId="0" fillId="0" fontId="25" numFmtId="9"/>
    <xf borderId="0" fillId="0" fontId="26" numFmtId="0"/>
    <xf borderId="0" fillId="0" fontId="11" numFmtId="0"/>
    <xf applyAlignment="0" applyBorder="0" applyNumberFormat="0" applyProtection="0" borderId="0" fillId="3" fontId="14" numFmtId="0"/>
    <xf applyAlignment="0" applyBorder="0" applyNumberFormat="0" applyProtection="0" borderId="0" fillId="4" fontId="14" numFmtId="0"/>
    <xf applyAlignment="0" applyBorder="0" applyNumberFormat="0" applyProtection="0" borderId="0" fillId="5" fontId="14" numFmtId="0"/>
    <xf applyAlignment="0" applyBorder="0" applyNumberFormat="0" applyProtection="0" borderId="0" fillId="6" fontId="14" numFmtId="0"/>
    <xf applyAlignment="0" applyBorder="0" applyNumberFormat="0" applyProtection="0" borderId="0" fillId="7" fontId="14" numFmtId="0"/>
    <xf applyAlignment="0" applyBorder="0" applyNumberFormat="0" applyProtection="0" borderId="0" fillId="8" fontId="14" numFmtId="0"/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9" fontId="14" numFmtId="0"/>
    <xf applyAlignment="0" applyBorder="0" applyNumberFormat="0" applyProtection="0" borderId="0" fillId="10" fontId="14" numFmtId="0"/>
    <xf applyAlignment="0" applyBorder="0" applyNumberFormat="0" applyProtection="0" borderId="0" fillId="11" fontId="14" numFmtId="0"/>
    <xf applyAlignment="0" applyBorder="0" applyNumberFormat="0" applyProtection="0" borderId="0" fillId="6" fontId="14" numFmtId="0"/>
    <xf applyAlignment="0" applyBorder="0" applyNumberFormat="0" applyProtection="0" borderId="0" fillId="9" fontId="14" numFmtId="0"/>
    <xf applyAlignment="0" applyBorder="0" applyNumberFormat="0" applyProtection="0" borderId="0" fillId="12" fontId="14" numFmtId="0"/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3" fontId="28" numFmtId="0"/>
    <xf applyAlignment="0" applyBorder="0" applyNumberFormat="0" applyProtection="0" borderId="0" fillId="10" fontId="28" numFmtId="0"/>
    <xf applyAlignment="0" applyBorder="0" applyNumberFormat="0" applyProtection="0" borderId="0" fillId="11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16" fontId="28" numFmtId="0"/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7" fontId="28" numFmtId="0"/>
    <xf applyAlignment="0" applyBorder="0" applyNumberFormat="0" applyProtection="0" borderId="0" fillId="18" fontId="28" numFmtId="0"/>
    <xf applyAlignment="0" applyBorder="0" applyNumberFormat="0" applyProtection="0" borderId="0" fillId="19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20" fontId="28" numFmtId="0"/>
    <xf borderId="0" fillId="0" fontId="30" numFmtId="0">
      <alignment horizontal="center" wrapText="1"/>
      <protection locked="0"/>
    </xf>
    <xf borderId="0" fillId="0" fontId="31" numFmtId="0"/>
    <xf applyAlignment="0" applyBorder="0" applyNumberFormat="0" applyProtection="0" borderId="0" fillId="4" fontId="32" numFmtId="0"/>
    <xf applyAlignment="0" applyBorder="0" applyFill="0" applyNumberFormat="0" applyProtection="0" borderId="0" fillId="0" fontId="33" numFmtId="0"/>
    <xf applyAlignment="0" applyBorder="0" applyFill="0" borderId="0" fillId="0" fontId="13" numFmtId="179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3" fillId="22" fontId="35" numFmtId="0"/>
    <xf borderId="0" fillId="0" fontId="36" numFmtId="0">
      <alignment vertical="top" wrapText="1"/>
    </xf>
    <xf applyAlignment="0" applyBorder="0" applyFill="0" applyFont="0" applyProtection="0" borderId="0" fillId="0" fontId="17" numFmtId="41"/>
    <xf applyAlignment="0" applyBorder="0" applyFill="0" applyFont="0" applyProtection="0" borderId="0" fillId="0" fontId="17" numFmtId="43"/>
    <xf applyAlignment="0" applyBorder="0" applyFill="0" applyFont="0" applyProtection="0" borderId="0" fillId="0" fontId="17" numFmtId="180"/>
    <xf applyAlignment="0" applyBorder="0" applyFill="0" applyFont="0" applyProtection="0" borderId="0" fillId="0" fontId="17" numFmtId="181"/>
    <xf borderId="0" fillId="0" fontId="37" numFmtId="0">
      <alignment horizontal="left"/>
    </xf>
    <xf applyAlignment="0" applyBorder="0" applyFill="0" applyNumberFormat="0" applyProtection="0" borderId="0" fillId="0" fontId="38" numFmtId="0"/>
    <xf applyAlignment="0" applyBorder="0" applyNumberFormat="0" applyProtection="0" borderId="0" fillId="5" fontId="39" numFmtId="0"/>
    <xf applyAlignment="0" applyBorder="0" applyNumberFormat="0" applyProtection="0" borderId="0" fillId="23" fontId="40" numFmtId="38"/>
    <xf borderId="0" fillId="24" fontId="41" numFmtId="0"/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applyAlignment="0" applyFill="0" applyNumberFormat="0" applyProtection="0" borderId="14" fillId="0" fontId="42" numFmtId="0"/>
    <xf applyAlignment="0" applyFill="0" applyNumberFormat="0" applyProtection="0" borderId="15" fillId="0" fontId="43" numFmtId="0"/>
    <xf applyAlignment="0" applyFill="0" applyNumberFormat="0" applyProtection="0" borderId="16" fillId="0" fontId="44" numFmtId="0"/>
    <xf applyAlignment="0" applyBorder="0" applyFill="0" applyNumberFormat="0" applyProtection="0" borderId="0" fillId="0" fontId="44" numFmtId="0"/>
    <xf applyBorder="0" borderId="0" fillId="0" fontId="13" numFmtId="0"/>
    <xf applyAlignment="0" applyNumberFormat="0" applyProtection="0" borderId="12" fillId="8" fontId="45" numFmtId="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borderId="0" fillId="0" fontId="13" numFmtId="0"/>
    <xf applyAlignment="0" applyFill="0" applyNumberFormat="0" applyProtection="0" borderId="17" fillId="0" fontId="46" numFmtId="0"/>
    <xf applyAlignment="0" applyBorder="0" applyFill="0" applyFont="0" applyProtection="0" borderId="0" fillId="0" fontId="47" numFmtId="38"/>
    <xf applyAlignment="0" applyBorder="0" applyFill="0" applyFont="0" applyProtection="0" borderId="0" fillId="0" fontId="47" numFmtId="40"/>
    <xf applyAlignment="0" applyBorder="0" applyFill="0" applyFont="0" applyProtection="0" borderId="0" fillId="0" fontId="47" numFmtId="182"/>
    <xf applyAlignment="0" applyBorder="0" applyFill="0" applyFont="0" applyProtection="0" borderId="0" fillId="0" fontId="47" numFmtId="183"/>
    <xf applyAlignment="0" applyBorder="0" applyNumberFormat="0" applyProtection="0" borderId="0" fillId="26" fontId="48" numFmtId="0"/>
    <xf borderId="0" fillId="0" fontId="49" numFmtId="37"/>
    <xf borderId="0" fillId="0" fontId="13" numFmtId="184"/>
    <xf borderId="0" fillId="0" fontId="13" numFmtId="184"/>
    <xf borderId="0" fillId="0" fontId="16" numFmtId="177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borderId="0" fillId="0" fontId="30" numFmtId="14">
      <alignment horizontal="center" wrapText="1"/>
      <protection locked="0"/>
    </xf>
    <xf applyAlignment="0" applyBorder="0" applyFill="0" applyFont="0" applyProtection="0" borderId="0" fillId="0" fontId="17" numFmtId="10"/>
    <xf borderId="0" fillId="0" fontId="37" numFmtId="4">
      <alignment horizontal="right"/>
    </xf>
    <xf applyAlignment="0" applyBorder="0" applyFill="0" applyFont="0" applyNumberFormat="0" applyProtection="0" borderId="0" fillId="0" fontId="51" numFmtId="0">
      <alignment horizontal="left"/>
    </xf>
    <xf borderId="20" fillId="0" fontId="52" numFmtId="0">
      <alignment horizontal="center"/>
    </xf>
    <xf applyAlignment="0" applyBorder="0" applyFill="0" applyFont="0" applyNumberFormat="0" borderId="0" fillId="0" fontId="53" numFmtId="0"/>
    <xf borderId="0" fillId="0" fontId="54" numFmtId="4">
      <alignment horizontal="right"/>
    </xf>
    <xf borderId="0" fillId="0" fontId="55" numFmtId="0">
      <alignment horizontal="left"/>
    </xf>
    <xf borderId="0" fillId="0" fontId="56" numFmtId="0"/>
    <xf borderId="0" fillId="0" fontId="57" numFmtId="0">
      <alignment horizontal="center"/>
    </xf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Border="0" applyFill="0" applyNumberFormat="0" applyProtection="0" borderId="0" fillId="0" fontId="59" numFmtId="0"/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borderId="0" fillId="0" fontId="60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borderId="0" fillId="0" fontId="63" numFmtId="0"/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Fill="0" applyFont="0" applyProtection="0" borderId="0" fillId="0" fontId="11" numFmtId="9"/>
    <xf applyAlignment="0" applyBorder="0" applyFill="0" applyFont="0" applyProtection="0" borderId="0" fillId="0" fontId="11" numFmtId="9">
      <alignment vertical="center"/>
    </xf>
    <xf applyAlignment="0" applyBorder="0" applyFill="0" applyFont="0" applyProtection="0" borderId="0" fillId="0" fontId="11" numFmtId="9"/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6" numFmtId="0">
      <alignment vertical="top"/>
      <protection locked="0"/>
    </xf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7" numFmtId="0">
      <alignment vertical="top"/>
      <protection locked="0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Font="0" applyProtection="0" borderId="0" fillId="0" fontId="17" numFmtId="43"/>
    <xf applyAlignment="0" applyBorder="0" applyFill="0" applyFont="0" applyProtection="0" borderId="0" fillId="0" fontId="72" numFmtId="38"/>
    <xf applyAlignment="0" applyBorder="0" applyFill="0" applyFont="0" applyProtection="0" borderId="0" fillId="0" fontId="23" numFmtId="38">
      <alignment vertical="center"/>
    </xf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7" numFmtId="185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borderId="0" fillId="0" fontId="77" numFmtId="0"/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borderId="0" fillId="0" fontId="18" numFmtId="186"/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Font="0" applyProtection="0" borderId="0" fillId="0" fontId="17" numFmtId="187"/>
    <xf applyAlignment="0" applyBorder="0" applyFill="0" applyFont="0" applyProtection="0" borderId="0" fillId="0" fontId="17" numFmtId="18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1" numFmtId="6"/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81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11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1" numFmtId="6"/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83" numFmtId="0">
      <alignment vertical="center"/>
    </xf>
    <xf borderId="0" fillId="0" fontId="8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23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4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/>
    <xf borderId="0" fillId="0" fontId="20" numFmtId="0"/>
    <xf borderId="0" fillId="0" fontId="20" numFmtId="0">
      <alignment vertical="center"/>
    </xf>
    <xf borderId="0" fillId="0" fontId="85" numFmtId="0">
      <alignment vertical="center"/>
    </xf>
    <xf borderId="0" fillId="0" fontId="20" numFmtId="0"/>
    <xf borderId="0" fillId="0" fontId="85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5" numFmtId="0"/>
    <xf borderId="0" fillId="0" fontId="23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7" numFmtId="0"/>
    <xf borderId="0" fillId="0" fontId="20" numFmtId="0"/>
    <xf borderId="0" fillId="0" fontId="13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5" numFmtId="0"/>
    <xf borderId="0" fillId="0" fontId="84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/>
    <xf borderId="0" fillId="0" fontId="11" numFmtId="0"/>
    <xf borderId="0" fillId="0" fontId="27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>
      <alignment vertical="center"/>
    </xf>
    <xf borderId="0" fillId="0" fontId="23" numFmtId="0">
      <alignment vertical="center"/>
    </xf>
    <xf borderId="0" fillId="0" fontId="87" numFmtId="0"/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11" numFmtId="0"/>
    <xf borderId="0" fillId="0" fontId="11" numFmtId="0"/>
    <xf borderId="0" fillId="0" fontId="87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87" numFmtId="0"/>
    <xf borderId="0" fillId="0" fontId="11" numFmtId="0"/>
    <xf borderId="0" fillId="0" fontId="87" numFmtId="0"/>
    <xf borderId="0" fillId="0" fontId="27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88" numFmtId="0">
      <alignment vertical="center"/>
    </xf>
    <xf borderId="0" fillId="0" fontId="11" numFmtId="0"/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/>
    <xf borderId="0" fillId="0" fontId="13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3" numFmtId="0"/>
    <xf borderId="0" fillId="0" fontId="11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89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9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9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91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9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2" numFmtId="0"/>
    <xf borderId="0" fillId="0" fontId="93" numFmtId="0"/>
    <xf borderId="0" fillId="0" fontId="63" numFmtId="0"/>
    <xf applyBorder="0" applyFill="0" borderId="0" fillId="0" fontId="21" numFmtId="49"/>
    <xf borderId="0" fillId="0" fontId="94" numFmtId="0"/>
    <xf borderId="0" fillId="0" fontId="95" numFmtId="0"/>
    <xf borderId="0" fillId="0" fontId="94" numFmtId="0"/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borderId="0" fillId="0" fontId="11" numFmtId="0"/>
    <xf borderId="0" fillId="0" fontId="9" numFmtId="0">
      <alignment vertical="center"/>
    </xf>
    <xf borderId="0" fillId="0" fontId="8" numFmtId="0">
      <alignment vertical="center"/>
    </xf>
    <xf applyAlignment="0" applyBorder="0" applyFill="0" applyFont="0" applyProtection="0" borderId="0" fillId="0" fontId="8" numFmtId="38">
      <alignment vertical="center"/>
    </xf>
    <xf borderId="0" fillId="0" fontId="97" numFmtId="0">
      <alignment vertical="center"/>
    </xf>
    <xf borderId="0" fillId="0" fontId="11" numFmtId="0"/>
    <xf borderId="0" fillId="0" fontId="11" numFmtId="0"/>
    <xf borderId="0" fillId="0" fontId="7" numFmtId="0">
      <alignment vertical="center"/>
    </xf>
    <xf borderId="0" fillId="0" fontId="7" numFmtId="0">
      <alignment vertical="center"/>
    </xf>
    <xf borderId="0" fillId="0" fontId="98" numFmtId="0"/>
    <xf borderId="0" fillId="0" fontId="98" numFmtId="0"/>
    <xf borderId="0" fillId="0" fontId="98" numFmtId="186"/>
    <xf borderId="0" fillId="0" fontId="98" numFmtId="186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applyAlignment="0" applyBorder="0" applyFill="0" applyFont="0" applyProtection="0" borderId="0" fillId="0" fontId="5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1" numFmtId="0">
      <alignment vertical="center"/>
    </xf>
    <xf borderId="0" fillId="0" fontId="1" numFmtId="0">
      <alignment vertical="center"/>
    </xf>
  </cellStyleXfs>
  <cellXfs count="28">
    <xf borderId="0" fillId="0" fontId="0" numFmtId="0" xfId="0"/>
    <xf applyAlignment="1" applyFill="1" applyFont="1" applyNumberFormat="1" borderId="0" fillId="0" fontId="25" numFmtId="49" xfId="1941">
      <alignment vertical="center"/>
    </xf>
    <xf applyFill="1" applyFont="1" applyNumberFormat="1" borderId="0" fillId="0" fontId="25" numFmtId="49" xfId="1942"/>
    <xf applyAlignment="1" applyBorder="1" applyFill="1" applyFont="1" applyNumberFormat="1" borderId="4" fillId="0" fontId="25" numFmtId="49" quotePrefix="1" xfId="1942">
      <alignment vertical="center"/>
    </xf>
    <xf applyAlignment="1" applyBorder="1" applyFill="1" applyFont="1" applyNumberFormat="1" borderId="4" fillId="0" fontId="25" numFmtId="49" xfId="1942">
      <alignment vertical="center"/>
    </xf>
    <xf applyAlignment="1" applyBorder="1" applyFill="1" applyFont="1" applyNumberFormat="1" borderId="4" fillId="0" fontId="25" numFmtId="3" xfId="1942">
      <alignment horizontal="right" vertical="center"/>
    </xf>
    <xf applyAlignment="1" applyFill="1" applyFont="1" applyNumberFormat="1" borderId="0" fillId="0" fontId="25" numFmtId="49" xfId="1942">
      <alignment vertical="center"/>
    </xf>
    <xf applyAlignment="1" applyFill="1" applyFont="1" applyNumberFormat="1" borderId="0" fillId="0" fontId="25" numFmtId="49" xfId="1942">
      <alignment horizontal="right" vertical="center"/>
    </xf>
    <xf applyAlignment="1" applyFill="1" applyFont="1" applyNumberFormat="1" borderId="0" fillId="0" fontId="25" numFmtId="49" quotePrefix="1" xfId="1942">
      <alignment vertical="center"/>
    </xf>
    <xf applyAlignment="1" applyFill="1" applyFont="1" applyNumberFormat="1" borderId="0" fillId="0" fontId="25" numFmtId="49" xfId="1941">
      <alignment horizontal="center" vertical="center"/>
    </xf>
    <xf applyAlignment="1" applyBorder="1" applyFill="1" applyFont="1" applyNumberFormat="1" borderId="23" fillId="0" fontId="25" numFmtId="49" xfId="1942">
      <alignment horizontal="center" vertical="center"/>
    </xf>
    <xf applyAlignment="1" applyBorder="1" applyFill="1" applyFont="1" applyNumberFormat="1" borderId="24" fillId="0" fontId="25" numFmtId="49" xfId="1942">
      <alignment horizontal="center" vertical="center"/>
    </xf>
    <xf applyAlignment="1" applyBorder="1" applyFill="1" applyFont="1" applyNumberFormat="1" borderId="3" fillId="0" fontId="25" numFmtId="49" xfId="1942">
      <alignment horizontal="center" vertical="center"/>
    </xf>
    <xf applyAlignment="1" applyBorder="1" applyFill="1" applyFont="1" applyNumberFormat="1" borderId="5" fillId="0" fontId="25" numFmtId="49" xfId="1942">
      <alignment horizontal="left" vertical="center"/>
    </xf>
    <xf applyAlignment="1" applyBorder="1" applyFill="1" applyFont="1" applyNumberFormat="1" borderId="11" fillId="0" fontId="25" numFmtId="49" xfId="1942">
      <alignment horizontal="left" vertical="center"/>
    </xf>
    <xf applyAlignment="1" applyBorder="1" applyFill="1" applyFont="1" applyNumberFormat="1" borderId="6" fillId="0" fontId="25" numFmtId="49" xfId="1942">
      <alignment horizontal="left" vertical="center"/>
    </xf>
    <xf applyAlignment="1" applyBorder="1" applyFill="1" applyFont="1" applyNumberFormat="1" borderId="7" fillId="0" fontId="25" numFmtId="49" xfId="1942">
      <alignment horizontal="left" vertical="center"/>
    </xf>
    <xf applyAlignment="1" applyBorder="1" applyFill="1" applyFont="1" applyNumberFormat="1" borderId="0" fillId="0" fontId="25" numFmtId="49" xfId="1942">
      <alignment horizontal="left" vertical="center"/>
    </xf>
    <xf applyAlignment="1" applyBorder="1" applyFill="1" applyFont="1" applyNumberFormat="1" borderId="8" fillId="0" fontId="25" numFmtId="49" xfId="1942">
      <alignment horizontal="left" vertical="center"/>
    </xf>
    <xf applyAlignment="1" applyBorder="1" applyFill="1" applyFont="1" applyNumberFormat="1" borderId="9" fillId="0" fontId="25" numFmtId="49" xfId="1942">
      <alignment horizontal="left" vertical="center"/>
    </xf>
    <xf applyAlignment="1" applyBorder="1" applyFill="1" applyFont="1" applyNumberFormat="1" borderId="22" fillId="0" fontId="25" numFmtId="49" xfId="1942">
      <alignment horizontal="left" vertical="center"/>
    </xf>
    <xf applyAlignment="1" applyBorder="1" applyFill="1" applyFont="1" applyNumberFormat="1" borderId="10" fillId="0" fontId="25" numFmtId="49" xfId="1942">
      <alignment horizontal="left" vertical="center"/>
    </xf>
    <xf applyAlignment="1" applyBorder="1" applyFill="1" applyFont="1" applyNumberFormat="1" borderId="23" fillId="0" fontId="25" numFmtId="49" xfId="1942">
      <alignment horizontal="left" vertical="center" wrapText="1"/>
    </xf>
    <xf applyAlignment="1" applyBorder="1" applyFill="1" applyFont="1" applyNumberFormat="1" borderId="24" fillId="0" fontId="25" numFmtId="49" xfId="1942">
      <alignment horizontal="left" vertical="center" wrapText="1"/>
    </xf>
    <xf applyAlignment="1" applyBorder="1" applyFill="1" applyFont="1" applyNumberFormat="1" borderId="3" fillId="0" fontId="25" numFmtId="49" xfId="1942">
      <alignment horizontal="left" vertical="center" wrapText="1"/>
    </xf>
    <xf applyAlignment="1" applyBorder="1" applyFill="1" applyFont="1" applyNumberFormat="1" borderId="23" fillId="0" fontId="25" numFmtId="49" xfId="1942">
      <alignment vertical="center"/>
    </xf>
    <xf applyAlignment="1" applyBorder="1" applyFill="1" applyFont="1" applyNumberFormat="1" borderId="24" fillId="0" fontId="25" numFmtId="49" xfId="1942">
      <alignment vertical="center"/>
    </xf>
    <xf applyAlignment="1" applyBorder="1" applyFill="1" applyFont="1" applyNumberFormat="1" borderId="3" fillId="0" fontId="25" numFmtId="49" xfId="1942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builtinId="0" name="標準" xf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PivotStyle="PivotStyleLight16" defaultTableStyle="TableStyleMedium2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/>
      <a:bodyPr anchor="t" horzOverflow="clip" rtlCol="0" vertOverflow="clip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155"/>
  <sheetViews>
    <sheetView showGridLines="0" tabSelected="1" workbookViewId="0" zoomScale="85" zoomScaleNormal="85">
      <pane activePane="bottomLeft" state="frozen" topLeftCell="A9" ySplit="8"/>
      <selection activeCell="A9" pane="bottomLeft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customFormat="1" r="1" s="1" spans="1:8">
      <c r="A1" s="9" t="s">
        <v>7</v>
      </c>
      <c r="B1" s="9"/>
      <c r="C1" s="9"/>
      <c r="D1" s="9"/>
      <c r="E1" s="9"/>
      <c r="F1" s="9"/>
      <c r="G1" s="9"/>
      <c r="H1" s="9"/>
    </row>
    <row customFormat="1" r="2" s="1" spans="1:8">
      <c r="A2" s="9" t="s">
        <v>8</v>
      </c>
      <c r="B2" s="9"/>
      <c r="C2" s="9"/>
      <c r="D2" s="9"/>
      <c r="E2" s="9"/>
      <c r="F2" s="9"/>
      <c r="G2" s="9"/>
      <c r="H2" s="9"/>
    </row>
    <row customHeight="1" ht="13.5" r="3" spans="1:8">
      <c r="A3" s="6"/>
      <c r="B3" s="6"/>
      <c r="C3" s="6"/>
      <c r="D3" s="6"/>
      <c r="E3" s="6"/>
      <c r="F3" s="6"/>
      <c r="G3" s="6"/>
      <c r="H3" s="6"/>
    </row>
    <row customHeight="1" ht="13.5" r="4" spans="1:8">
      <c r="A4" s="6"/>
      <c r="B4" s="6"/>
      <c r="C4" s="6"/>
      <c r="D4" s="6"/>
      <c r="E4" s="6"/>
      <c r="F4" s="6"/>
      <c r="G4" s="6"/>
      <c r="H4" s="6"/>
    </row>
    <row customHeight="1" ht="13.5" r="5" spans="1:8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customHeight="1" ht="13.5" r="7" spans="1:8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6114.0</f>
        <v>6114.0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3167.0</f>
        <v>3167.0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824.0</f>
        <v>824.0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809.0</f>
        <v>809.0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789.0</f>
        <v>789.0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524.0</f>
        <v>524.0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432.0</f>
        <v>432.0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404.0</f>
        <v>404.0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337.0</f>
        <v>337.0</v>
      </c>
    </row>
    <row r="18">
      <c r="A18" s="3" t="s">
        <v>10</v>
      </c>
      <c r="B18" s="4" t="s">
        <v>11</v>
      </c>
      <c r="C18" s="4" t="s">
        <v>12</v>
      </c>
      <c r="D18" s="3" t="n">
        <v>9.0</v>
      </c>
      <c r="E18" s="4" t="s">
        <v>40</v>
      </c>
      <c r="F18" s="4" t="s">
        <v>41</v>
      </c>
      <c r="G18" s="4" t="s">
        <v>42</v>
      </c>
      <c r="H18" s="5" t="n">
        <f>337.0</f>
        <v>337.0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314.0</f>
        <v>314.0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296.0</f>
        <v>296.0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194.0</f>
        <v>194.0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182.0</f>
        <v>182.0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165.0</f>
        <v>165.0</v>
      </c>
    </row>
    <row r="24">
      <c r="A24" s="3" t="s">
        <v>10</v>
      </c>
      <c r="B24" s="4" t="s">
        <v>11</v>
      </c>
      <c r="C24" s="4" t="s">
        <v>12</v>
      </c>
      <c r="D24" s="3" t="n">
        <v>16.0</v>
      </c>
      <c r="E24" s="4" t="s">
        <v>58</v>
      </c>
      <c r="F24" s="4" t="s">
        <v>59</v>
      </c>
      <c r="G24" s="4" t="s">
        <v>60</v>
      </c>
      <c r="H24" s="5" t="n">
        <f>149.0</f>
        <v>149.0</v>
      </c>
    </row>
    <row r="25">
      <c r="A25" s="3" t="s">
        <v>10</v>
      </c>
      <c r="B25" s="4" t="s">
        <v>11</v>
      </c>
      <c r="C25" s="4" t="s">
        <v>12</v>
      </c>
      <c r="D25" s="3" t="n">
        <v>17.0</v>
      </c>
      <c r="E25" s="4" t="s">
        <v>61</v>
      </c>
      <c r="F25" s="4" t="s">
        <v>62</v>
      </c>
      <c r="G25" s="4" t="s">
        <v>63</v>
      </c>
      <c r="H25" s="5" t="n">
        <f>140.0</f>
        <v>140.0</v>
      </c>
    </row>
    <row r="26">
      <c r="A26" s="3" t="s">
        <v>10</v>
      </c>
      <c r="B26" s="4" t="s">
        <v>11</v>
      </c>
      <c r="C26" s="4" t="s">
        <v>12</v>
      </c>
      <c r="D26" s="3" t="n">
        <v>18.0</v>
      </c>
      <c r="E26" s="4" t="s">
        <v>64</v>
      </c>
      <c r="F26" s="4" t="s">
        <v>65</v>
      </c>
      <c r="G26" s="4" t="s">
        <v>66</v>
      </c>
      <c r="H26" s="5" t="n">
        <f>114.0</f>
        <v>114.0</v>
      </c>
    </row>
    <row r="27">
      <c r="A27" s="3" t="s">
        <v>10</v>
      </c>
      <c r="B27" s="4" t="s">
        <v>11</v>
      </c>
      <c r="C27" s="4" t="s">
        <v>12</v>
      </c>
      <c r="D27" s="3" t="n">
        <v>19.0</v>
      </c>
      <c r="E27" s="4" t="s">
        <v>67</v>
      </c>
      <c r="F27" s="4" t="s">
        <v>68</v>
      </c>
      <c r="G27" s="4" t="s">
        <v>69</v>
      </c>
      <c r="H27" s="5" t="n">
        <f>54.0</f>
        <v>54.0</v>
      </c>
    </row>
    <row r="28">
      <c r="A28" s="3" t="s">
        <v>10</v>
      </c>
      <c r="B28" s="4" t="s">
        <v>11</v>
      </c>
      <c r="C28" s="4" t="s">
        <v>12</v>
      </c>
      <c r="D28" s="3" t="n">
        <v>20.0</v>
      </c>
      <c r="E28" s="4" t="s">
        <v>70</v>
      </c>
      <c r="F28" s="4" t="s">
        <v>71</v>
      </c>
      <c r="G28" s="4" t="s">
        <v>72</v>
      </c>
      <c r="H28" s="5" t="n">
        <f>44.0</f>
        <v>44.0</v>
      </c>
    </row>
    <row r="29">
      <c r="A29" s="3" t="s">
        <v>10</v>
      </c>
      <c r="B29" s="4" t="s">
        <v>73</v>
      </c>
      <c r="C29" s="4" t="s">
        <v>74</v>
      </c>
      <c r="D29" s="3" t="n">
        <v>1.0</v>
      </c>
      <c r="E29" s="4" t="s">
        <v>13</v>
      </c>
      <c r="F29" s="4" t="s">
        <v>14</v>
      </c>
      <c r="G29" s="4" t="s">
        <v>15</v>
      </c>
      <c r="H29" s="5" t="n">
        <f>82.0</f>
        <v>82.0</v>
      </c>
    </row>
    <row r="30">
      <c r="A30" s="3" t="s">
        <v>10</v>
      </c>
      <c r="B30" s="4" t="s">
        <v>73</v>
      </c>
      <c r="C30" s="4" t="s">
        <v>74</v>
      </c>
      <c r="D30" s="3" t="n">
        <v>2.0</v>
      </c>
      <c r="E30" s="4" t="s">
        <v>34</v>
      </c>
      <c r="F30" s="4" t="s">
        <v>35</v>
      </c>
      <c r="G30" s="4" t="s">
        <v>36</v>
      </c>
      <c r="H30" s="5" t="n">
        <f>67.0</f>
        <v>67.0</v>
      </c>
    </row>
    <row r="31">
      <c r="A31" s="3" t="s">
        <v>10</v>
      </c>
      <c r="B31" s="4" t="s">
        <v>73</v>
      </c>
      <c r="C31" s="4" t="s">
        <v>74</v>
      </c>
      <c r="D31" s="3" t="n">
        <v>3.0</v>
      </c>
      <c r="E31" s="4" t="s">
        <v>16</v>
      </c>
      <c r="F31" s="4" t="s">
        <v>17</v>
      </c>
      <c r="G31" s="4" t="s">
        <v>18</v>
      </c>
      <c r="H31" s="5" t="n">
        <f>22.0</f>
        <v>22.0</v>
      </c>
    </row>
    <row r="32">
      <c r="A32" s="3" t="s">
        <v>10</v>
      </c>
      <c r="B32" s="4" t="s">
        <v>73</v>
      </c>
      <c r="C32" s="4" t="s">
        <v>74</v>
      </c>
      <c r="D32" s="3" t="n">
        <v>4.0</v>
      </c>
      <c r="E32" s="4" t="s">
        <v>22</v>
      </c>
      <c r="F32" s="4" t="s">
        <v>23</v>
      </c>
      <c r="G32" s="4" t="s">
        <v>24</v>
      </c>
      <c r="H32" s="5" t="n">
        <f>7.0</f>
        <v>7.0</v>
      </c>
    </row>
    <row r="33">
      <c r="A33" s="3" t="s">
        <v>10</v>
      </c>
      <c r="B33" s="4" t="s">
        <v>73</v>
      </c>
      <c r="C33" s="4" t="s">
        <v>74</v>
      </c>
      <c r="D33" s="3" t="n">
        <v>4.0</v>
      </c>
      <c r="E33" s="4" t="s">
        <v>40</v>
      </c>
      <c r="F33" s="4" t="s">
        <v>41</v>
      </c>
      <c r="G33" s="4" t="s">
        <v>42</v>
      </c>
      <c r="H33" s="5" t="n">
        <f>7.0</f>
        <v>7.0</v>
      </c>
    </row>
    <row r="34">
      <c r="A34" s="3" t="s">
        <v>10</v>
      </c>
      <c r="B34" s="4" t="s">
        <v>73</v>
      </c>
      <c r="C34" s="4" t="s">
        <v>74</v>
      </c>
      <c r="D34" s="3" t="n">
        <v>6.0</v>
      </c>
      <c r="E34" s="4" t="s">
        <v>75</v>
      </c>
      <c r="F34" s="4" t="s">
        <v>76</v>
      </c>
      <c r="G34" s="4" t="s">
        <v>77</v>
      </c>
      <c r="H34" s="5" t="n">
        <f>6.0</f>
        <v>6.0</v>
      </c>
    </row>
    <row r="35">
      <c r="A35" s="3" t="s">
        <v>10</v>
      </c>
      <c r="B35" s="4" t="s">
        <v>73</v>
      </c>
      <c r="C35" s="4" t="s">
        <v>74</v>
      </c>
      <c r="D35" s="3" t="n">
        <v>7.0</v>
      </c>
      <c r="E35" s="4" t="s">
        <v>46</v>
      </c>
      <c r="F35" s="4" t="s">
        <v>47</v>
      </c>
      <c r="G35" s="4" t="s">
        <v>48</v>
      </c>
      <c r="H35" s="5" t="n">
        <f>5.0</f>
        <v>5.0</v>
      </c>
    </row>
    <row r="36">
      <c r="A36" s="3" t="s">
        <v>10</v>
      </c>
      <c r="B36" s="4" t="s">
        <v>73</v>
      </c>
      <c r="C36" s="4" t="s">
        <v>74</v>
      </c>
      <c r="D36" s="3" t="n">
        <v>8.0</v>
      </c>
      <c r="E36" s="4" t="s">
        <v>25</v>
      </c>
      <c r="F36" s="4" t="s">
        <v>26</v>
      </c>
      <c r="G36" s="4" t="s">
        <v>27</v>
      </c>
      <c r="H36" s="5" t="n">
        <f>3.0</f>
        <v>3.0</v>
      </c>
    </row>
    <row r="37">
      <c r="A37" s="3" t="s">
        <v>10</v>
      </c>
      <c r="B37" s="4" t="s">
        <v>73</v>
      </c>
      <c r="C37" s="4" t="s">
        <v>74</v>
      </c>
      <c r="D37" s="3" t="n">
        <v>8.0</v>
      </c>
      <c r="E37" s="4" t="s">
        <v>19</v>
      </c>
      <c r="F37" s="4" t="s">
        <v>20</v>
      </c>
      <c r="G37" s="4" t="s">
        <v>21</v>
      </c>
      <c r="H37" s="5" t="n">
        <f>3.0</f>
        <v>3.0</v>
      </c>
    </row>
    <row r="38">
      <c r="A38" s="3" t="s">
        <v>10</v>
      </c>
      <c r="B38" s="4" t="s">
        <v>73</v>
      </c>
      <c r="C38" s="4" t="s">
        <v>74</v>
      </c>
      <c r="D38" s="3" t="n">
        <v>10.0</v>
      </c>
      <c r="E38" s="4" t="s">
        <v>28</v>
      </c>
      <c r="F38" s="4" t="s">
        <v>29</v>
      </c>
      <c r="G38" s="4" t="s">
        <v>30</v>
      </c>
      <c r="H38" s="5" t="n">
        <f>2.0</f>
        <v>2.0</v>
      </c>
    </row>
    <row r="39">
      <c r="A39" s="3" t="s">
        <v>78</v>
      </c>
      <c r="B39" s="4" t="s">
        <v>79</v>
      </c>
      <c r="C39" s="4" t="s">
        <v>80</v>
      </c>
      <c r="D39" s="3" t="n">
        <v>1.0</v>
      </c>
      <c r="E39" s="4" t="s">
        <v>13</v>
      </c>
      <c r="F39" s="4" t="s">
        <v>14</v>
      </c>
      <c r="G39" s="4" t="s">
        <v>15</v>
      </c>
      <c r="H39" s="5" t="n">
        <f>5662.0</f>
        <v>5662.0</v>
      </c>
    </row>
    <row r="40">
      <c r="A40" s="3" t="s">
        <v>78</v>
      </c>
      <c r="B40" s="4" t="s">
        <v>79</v>
      </c>
      <c r="C40" s="4" t="s">
        <v>80</v>
      </c>
      <c r="D40" s="3" t="n">
        <v>2.0</v>
      </c>
      <c r="E40" s="4" t="s">
        <v>16</v>
      </c>
      <c r="F40" s="4" t="s">
        <v>17</v>
      </c>
      <c r="G40" s="4" t="s">
        <v>18</v>
      </c>
      <c r="H40" s="5" t="n">
        <f>3383.0</f>
        <v>3383.0</v>
      </c>
    </row>
    <row r="41">
      <c r="A41" s="3" t="s">
        <v>78</v>
      </c>
      <c r="B41" s="4" t="s">
        <v>79</v>
      </c>
      <c r="C41" s="4" t="s">
        <v>80</v>
      </c>
      <c r="D41" s="3" t="n">
        <v>3.0</v>
      </c>
      <c r="E41" s="4" t="s">
        <v>25</v>
      </c>
      <c r="F41" s="4" t="s">
        <v>26</v>
      </c>
      <c r="G41" s="4" t="s">
        <v>27</v>
      </c>
      <c r="H41" s="5" t="n">
        <f>1605.0</f>
        <v>1605.0</v>
      </c>
    </row>
    <row r="42">
      <c r="A42" s="3" t="s">
        <v>78</v>
      </c>
      <c r="B42" s="4" t="s">
        <v>79</v>
      </c>
      <c r="C42" s="4" t="s">
        <v>80</v>
      </c>
      <c r="D42" s="3" t="n">
        <v>4.0</v>
      </c>
      <c r="E42" s="4" t="s">
        <v>22</v>
      </c>
      <c r="F42" s="4" t="s">
        <v>23</v>
      </c>
      <c r="G42" s="4" t="s">
        <v>24</v>
      </c>
      <c r="H42" s="5" t="n">
        <f>1177.0</f>
        <v>1177.0</v>
      </c>
    </row>
    <row r="43">
      <c r="A43" s="3" t="s">
        <v>78</v>
      </c>
      <c r="B43" s="4" t="s">
        <v>79</v>
      </c>
      <c r="C43" s="4" t="s">
        <v>80</v>
      </c>
      <c r="D43" s="3" t="n">
        <v>5.0</v>
      </c>
      <c r="E43" s="4" t="s">
        <v>28</v>
      </c>
      <c r="F43" s="4" t="s">
        <v>29</v>
      </c>
      <c r="G43" s="4" t="s">
        <v>30</v>
      </c>
      <c r="H43" s="5" t="n">
        <f>492.0</f>
        <v>492.0</v>
      </c>
    </row>
    <row r="44">
      <c r="A44" s="3" t="s">
        <v>78</v>
      </c>
      <c r="B44" s="4" t="s">
        <v>79</v>
      </c>
      <c r="C44" s="4" t="s">
        <v>80</v>
      </c>
      <c r="D44" s="3" t="n">
        <v>6.0</v>
      </c>
      <c r="E44" s="4" t="s">
        <v>61</v>
      </c>
      <c r="F44" s="4" t="s">
        <v>62</v>
      </c>
      <c r="G44" s="4" t="s">
        <v>63</v>
      </c>
      <c r="H44" s="5" t="n">
        <f>325.0</f>
        <v>325.0</v>
      </c>
    </row>
    <row r="45">
      <c r="A45" s="3" t="s">
        <v>78</v>
      </c>
      <c r="B45" s="4" t="s">
        <v>79</v>
      </c>
      <c r="C45" s="4" t="s">
        <v>80</v>
      </c>
      <c r="D45" s="3" t="n">
        <v>7.0</v>
      </c>
      <c r="E45" s="4" t="s">
        <v>34</v>
      </c>
      <c r="F45" s="4" t="s">
        <v>35</v>
      </c>
      <c r="G45" s="4" t="s">
        <v>36</v>
      </c>
      <c r="H45" s="5" t="n">
        <f>312.0</f>
        <v>312.0</v>
      </c>
    </row>
    <row r="46">
      <c r="A46" s="3" t="s">
        <v>78</v>
      </c>
      <c r="B46" s="4" t="s">
        <v>79</v>
      </c>
      <c r="C46" s="4" t="s">
        <v>80</v>
      </c>
      <c r="D46" s="3" t="n">
        <v>8.0</v>
      </c>
      <c r="E46" s="4" t="s">
        <v>46</v>
      </c>
      <c r="F46" s="4" t="s">
        <v>47</v>
      </c>
      <c r="G46" s="4" t="s">
        <v>48</v>
      </c>
      <c r="H46" s="5" t="n">
        <f>305.0</f>
        <v>305.0</v>
      </c>
    </row>
    <row r="47">
      <c r="A47" s="3" t="s">
        <v>78</v>
      </c>
      <c r="B47" s="4" t="s">
        <v>79</v>
      </c>
      <c r="C47" s="4" t="s">
        <v>80</v>
      </c>
      <c r="D47" s="3" t="n">
        <v>9.0</v>
      </c>
      <c r="E47" s="4" t="s">
        <v>19</v>
      </c>
      <c r="F47" s="4" t="s">
        <v>20</v>
      </c>
      <c r="G47" s="4" t="s">
        <v>21</v>
      </c>
      <c r="H47" s="5" t="n">
        <f>93.0</f>
        <v>93.0</v>
      </c>
    </row>
    <row r="48">
      <c r="A48" s="3" t="s">
        <v>78</v>
      </c>
      <c r="B48" s="4" t="s">
        <v>79</v>
      </c>
      <c r="C48" s="4" t="s">
        <v>80</v>
      </c>
      <c r="D48" s="3" t="n">
        <v>10.0</v>
      </c>
      <c r="E48" s="4" t="s">
        <v>40</v>
      </c>
      <c r="F48" s="4" t="s">
        <v>41</v>
      </c>
      <c r="G48" s="4" t="s">
        <v>42</v>
      </c>
      <c r="H48" s="5" t="n">
        <f>58.0</f>
        <v>58.0</v>
      </c>
    </row>
    <row r="49">
      <c r="A49" s="3" t="s">
        <v>78</v>
      </c>
      <c r="B49" s="4" t="s">
        <v>79</v>
      </c>
      <c r="C49" s="4" t="s">
        <v>80</v>
      </c>
      <c r="D49" s="3" t="n">
        <v>11.0</v>
      </c>
      <c r="E49" s="4" t="s">
        <v>81</v>
      </c>
      <c r="F49" s="4" t="s">
        <v>82</v>
      </c>
      <c r="G49" s="4" t="s">
        <v>83</v>
      </c>
      <c r="H49" s="5" t="n">
        <f>32.0</f>
        <v>32.0</v>
      </c>
    </row>
    <row r="50">
      <c r="A50" s="3" t="s">
        <v>78</v>
      </c>
      <c r="B50" s="4" t="s">
        <v>79</v>
      </c>
      <c r="C50" s="4" t="s">
        <v>80</v>
      </c>
      <c r="D50" s="3" t="n">
        <v>12.0</v>
      </c>
      <c r="E50" s="4" t="s">
        <v>55</v>
      </c>
      <c r="F50" s="4" t="s">
        <v>56</v>
      </c>
      <c r="G50" s="4" t="s">
        <v>57</v>
      </c>
      <c r="H50" s="5" t="n">
        <f>22.0</f>
        <v>22.0</v>
      </c>
    </row>
    <row r="51">
      <c r="A51" s="3" t="s">
        <v>78</v>
      </c>
      <c r="B51" s="4" t="s">
        <v>79</v>
      </c>
      <c r="C51" s="4" t="s">
        <v>80</v>
      </c>
      <c r="D51" s="3" t="n">
        <v>13.0</v>
      </c>
      <c r="E51" s="4" t="s">
        <v>37</v>
      </c>
      <c r="F51" s="4" t="s">
        <v>38</v>
      </c>
      <c r="G51" s="4" t="s">
        <v>39</v>
      </c>
      <c r="H51" s="5" t="n">
        <f>5.0</f>
        <v>5.0</v>
      </c>
    </row>
    <row r="52">
      <c r="A52" s="3" t="s">
        <v>78</v>
      </c>
      <c r="B52" s="4" t="s">
        <v>79</v>
      </c>
      <c r="C52" s="4" t="s">
        <v>80</v>
      </c>
      <c r="D52" s="3" t="n">
        <v>14.0</v>
      </c>
      <c r="E52" s="4" t="s">
        <v>43</v>
      </c>
      <c r="F52" s="4" t="s">
        <v>44</v>
      </c>
      <c r="G52" s="4" t="s">
        <v>45</v>
      </c>
      <c r="H52" s="5" t="n">
        <f>3.0</f>
        <v>3.0</v>
      </c>
    </row>
    <row r="53">
      <c r="A53" s="3" t="s">
        <v>78</v>
      </c>
      <c r="B53" s="4" t="s">
        <v>84</v>
      </c>
      <c r="C53" s="4" t="s">
        <v>85</v>
      </c>
      <c r="D53" s="3" t="n">
        <v>1.0</v>
      </c>
      <c r="E53" s="4" t="s">
        <v>13</v>
      </c>
      <c r="F53" s="4" t="s">
        <v>14</v>
      </c>
      <c r="G53" s="4" t="s">
        <v>15</v>
      </c>
      <c r="H53" s="5" t="n">
        <f>172968.0</f>
        <v>172968.0</v>
      </c>
    </row>
    <row r="54">
      <c r="A54" s="3" t="s">
        <v>78</v>
      </c>
      <c r="B54" s="4" t="s">
        <v>84</v>
      </c>
      <c r="C54" s="4" t="s">
        <v>85</v>
      </c>
      <c r="D54" s="3" t="n">
        <v>2.0</v>
      </c>
      <c r="E54" s="4" t="s">
        <v>16</v>
      </c>
      <c r="F54" s="4" t="s">
        <v>17</v>
      </c>
      <c r="G54" s="4" t="s">
        <v>18</v>
      </c>
      <c r="H54" s="5" t="n">
        <f>65570.0</f>
        <v>65570.0</v>
      </c>
    </row>
    <row r="55">
      <c r="A55" s="3" t="s">
        <v>78</v>
      </c>
      <c r="B55" s="4" t="s">
        <v>84</v>
      </c>
      <c r="C55" s="4" t="s">
        <v>85</v>
      </c>
      <c r="D55" s="3" t="n">
        <v>3.0</v>
      </c>
      <c r="E55" s="4" t="s">
        <v>25</v>
      </c>
      <c r="F55" s="4" t="s">
        <v>26</v>
      </c>
      <c r="G55" s="4" t="s">
        <v>27</v>
      </c>
      <c r="H55" s="5" t="n">
        <f>50150.0</f>
        <v>50150.0</v>
      </c>
    </row>
    <row r="56">
      <c r="A56" s="3" t="s">
        <v>78</v>
      </c>
      <c r="B56" s="4" t="s">
        <v>84</v>
      </c>
      <c r="C56" s="4" t="s">
        <v>85</v>
      </c>
      <c r="D56" s="3" t="n">
        <v>4.0</v>
      </c>
      <c r="E56" s="4" t="s">
        <v>34</v>
      </c>
      <c r="F56" s="4" t="s">
        <v>35</v>
      </c>
      <c r="G56" s="4" t="s">
        <v>36</v>
      </c>
      <c r="H56" s="5" t="n">
        <f>22084.0</f>
        <v>22084.0</v>
      </c>
    </row>
    <row r="57">
      <c r="A57" s="3" t="s">
        <v>78</v>
      </c>
      <c r="B57" s="4" t="s">
        <v>84</v>
      </c>
      <c r="C57" s="4" t="s">
        <v>85</v>
      </c>
      <c r="D57" s="3" t="n">
        <v>5.0</v>
      </c>
      <c r="E57" s="4" t="s">
        <v>22</v>
      </c>
      <c r="F57" s="4" t="s">
        <v>23</v>
      </c>
      <c r="G57" s="4" t="s">
        <v>24</v>
      </c>
      <c r="H57" s="5" t="n">
        <f>19316.0</f>
        <v>19316.0</v>
      </c>
    </row>
    <row r="58">
      <c r="A58" s="3" t="s">
        <v>78</v>
      </c>
      <c r="B58" s="4" t="s">
        <v>84</v>
      </c>
      <c r="C58" s="4" t="s">
        <v>85</v>
      </c>
      <c r="D58" s="3" t="n">
        <v>6.0</v>
      </c>
      <c r="E58" s="4" t="s">
        <v>19</v>
      </c>
      <c r="F58" s="4" t="s">
        <v>20</v>
      </c>
      <c r="G58" s="4" t="s">
        <v>21</v>
      </c>
      <c r="H58" s="5" t="n">
        <f>16223.0</f>
        <v>16223.0</v>
      </c>
    </row>
    <row r="59">
      <c r="A59" s="3" t="s">
        <v>78</v>
      </c>
      <c r="B59" s="4" t="s">
        <v>84</v>
      </c>
      <c r="C59" s="4" t="s">
        <v>85</v>
      </c>
      <c r="D59" s="3" t="n">
        <v>7.0</v>
      </c>
      <c r="E59" s="4" t="s">
        <v>40</v>
      </c>
      <c r="F59" s="4" t="s">
        <v>41</v>
      </c>
      <c r="G59" s="4" t="s">
        <v>42</v>
      </c>
      <c r="H59" s="5" t="n">
        <f>6790.0</f>
        <v>6790.0</v>
      </c>
    </row>
    <row r="60">
      <c r="A60" s="3" t="s">
        <v>78</v>
      </c>
      <c r="B60" s="4" t="s">
        <v>84</v>
      </c>
      <c r="C60" s="4" t="s">
        <v>85</v>
      </c>
      <c r="D60" s="3" t="n">
        <v>8.0</v>
      </c>
      <c r="E60" s="4" t="s">
        <v>52</v>
      </c>
      <c r="F60" s="4" t="s">
        <v>53</v>
      </c>
      <c r="G60" s="4" t="s">
        <v>54</v>
      </c>
      <c r="H60" s="5" t="n">
        <f>6129.0</f>
        <v>6129.0</v>
      </c>
    </row>
    <row r="61">
      <c r="A61" s="3" t="s">
        <v>78</v>
      </c>
      <c r="B61" s="4" t="s">
        <v>84</v>
      </c>
      <c r="C61" s="4" t="s">
        <v>85</v>
      </c>
      <c r="D61" s="3" t="n">
        <v>9.0</v>
      </c>
      <c r="E61" s="4" t="s">
        <v>31</v>
      </c>
      <c r="F61" s="4" t="s">
        <v>32</v>
      </c>
      <c r="G61" s="4" t="s">
        <v>33</v>
      </c>
      <c r="H61" s="5" t="n">
        <f>5637.0</f>
        <v>5637.0</v>
      </c>
    </row>
    <row r="62">
      <c r="A62" s="3" t="s">
        <v>78</v>
      </c>
      <c r="B62" s="4" t="s">
        <v>84</v>
      </c>
      <c r="C62" s="4" t="s">
        <v>85</v>
      </c>
      <c r="D62" s="3" t="n">
        <v>10.0</v>
      </c>
      <c r="E62" s="4" t="s">
        <v>28</v>
      </c>
      <c r="F62" s="4" t="s">
        <v>29</v>
      </c>
      <c r="G62" s="4" t="s">
        <v>30</v>
      </c>
      <c r="H62" s="5" t="n">
        <f>4808.0</f>
        <v>4808.0</v>
      </c>
    </row>
    <row r="63">
      <c r="A63" s="3" t="s">
        <v>78</v>
      </c>
      <c r="B63" s="4" t="s">
        <v>84</v>
      </c>
      <c r="C63" s="4" t="s">
        <v>85</v>
      </c>
      <c r="D63" s="3" t="n">
        <v>11.0</v>
      </c>
      <c r="E63" s="4" t="s">
        <v>37</v>
      </c>
      <c r="F63" s="4" t="s">
        <v>38</v>
      </c>
      <c r="G63" s="4" t="s">
        <v>39</v>
      </c>
      <c r="H63" s="5" t="n">
        <f>3946.0</f>
        <v>3946.0</v>
      </c>
    </row>
    <row r="64">
      <c r="A64" s="3" t="s">
        <v>78</v>
      </c>
      <c r="B64" s="4" t="s">
        <v>84</v>
      </c>
      <c r="C64" s="4" t="s">
        <v>85</v>
      </c>
      <c r="D64" s="3" t="n">
        <v>12.0</v>
      </c>
      <c r="E64" s="4" t="s">
        <v>61</v>
      </c>
      <c r="F64" s="4" t="s">
        <v>62</v>
      </c>
      <c r="G64" s="4" t="s">
        <v>63</v>
      </c>
      <c r="H64" s="5" t="n">
        <f>2745.0</f>
        <v>2745.0</v>
      </c>
    </row>
    <row r="65">
      <c r="A65" s="3" t="s">
        <v>78</v>
      </c>
      <c r="B65" s="4" t="s">
        <v>84</v>
      </c>
      <c r="C65" s="4" t="s">
        <v>85</v>
      </c>
      <c r="D65" s="3" t="n">
        <v>13.0</v>
      </c>
      <c r="E65" s="4" t="s">
        <v>55</v>
      </c>
      <c r="F65" s="4" t="s">
        <v>56</v>
      </c>
      <c r="G65" s="4" t="s">
        <v>57</v>
      </c>
      <c r="H65" s="5" t="n">
        <f>2694.0</f>
        <v>2694.0</v>
      </c>
    </row>
    <row r="66">
      <c r="A66" s="3" t="s">
        <v>78</v>
      </c>
      <c r="B66" s="4" t="s">
        <v>84</v>
      </c>
      <c r="C66" s="4" t="s">
        <v>85</v>
      </c>
      <c r="D66" s="3" t="n">
        <v>14.0</v>
      </c>
      <c r="E66" s="4" t="s">
        <v>46</v>
      </c>
      <c r="F66" s="4" t="s">
        <v>47</v>
      </c>
      <c r="G66" s="4" t="s">
        <v>48</v>
      </c>
      <c r="H66" s="5" t="n">
        <f>2319.0</f>
        <v>2319.0</v>
      </c>
    </row>
    <row r="67">
      <c r="A67" s="3" t="s">
        <v>78</v>
      </c>
      <c r="B67" s="4" t="s">
        <v>84</v>
      </c>
      <c r="C67" s="4" t="s">
        <v>85</v>
      </c>
      <c r="D67" s="3" t="n">
        <v>15.0</v>
      </c>
      <c r="E67" s="4" t="s">
        <v>49</v>
      </c>
      <c r="F67" s="4" t="s">
        <v>50</v>
      </c>
      <c r="G67" s="4" t="s">
        <v>51</v>
      </c>
      <c r="H67" s="5" t="n">
        <f>1360.0</f>
        <v>1360.0</v>
      </c>
    </row>
    <row r="68">
      <c r="A68" s="3" t="s">
        <v>78</v>
      </c>
      <c r="B68" s="4" t="s">
        <v>84</v>
      </c>
      <c r="C68" s="4" t="s">
        <v>85</v>
      </c>
      <c r="D68" s="3" t="n">
        <v>16.0</v>
      </c>
      <c r="E68" s="4" t="s">
        <v>67</v>
      </c>
      <c r="F68" s="4" t="s">
        <v>68</v>
      </c>
      <c r="G68" s="4" t="s">
        <v>69</v>
      </c>
      <c r="H68" s="5" t="n">
        <f>1258.0</f>
        <v>1258.0</v>
      </c>
    </row>
    <row r="69">
      <c r="A69" s="3" t="s">
        <v>78</v>
      </c>
      <c r="B69" s="4" t="s">
        <v>84</v>
      </c>
      <c r="C69" s="4" t="s">
        <v>85</v>
      </c>
      <c r="D69" s="3" t="n">
        <v>17.0</v>
      </c>
      <c r="E69" s="4" t="s">
        <v>86</v>
      </c>
      <c r="F69" s="4" t="s">
        <v>87</v>
      </c>
      <c r="G69" s="4" t="s">
        <v>88</v>
      </c>
      <c r="H69" s="5" t="n">
        <f>451.0</f>
        <v>451.0</v>
      </c>
    </row>
    <row r="70">
      <c r="A70" s="3" t="s">
        <v>78</v>
      </c>
      <c r="B70" s="4" t="s">
        <v>84</v>
      </c>
      <c r="C70" s="4" t="s">
        <v>85</v>
      </c>
      <c r="D70" s="3" t="n">
        <v>18.0</v>
      </c>
      <c r="E70" s="4" t="s">
        <v>81</v>
      </c>
      <c r="F70" s="4" t="s">
        <v>82</v>
      </c>
      <c r="G70" s="4" t="s">
        <v>83</v>
      </c>
      <c r="H70" s="5" t="n">
        <f>360.0</f>
        <v>360.0</v>
      </c>
    </row>
    <row r="71">
      <c r="A71" s="3" t="s">
        <v>78</v>
      </c>
      <c r="B71" s="4" t="s">
        <v>84</v>
      </c>
      <c r="C71" s="4" t="s">
        <v>85</v>
      </c>
      <c r="D71" s="3" t="n">
        <v>19.0</v>
      </c>
      <c r="E71" s="4" t="s">
        <v>89</v>
      </c>
      <c r="F71" s="4" t="s">
        <v>90</v>
      </c>
      <c r="G71" s="4" t="s">
        <v>91</v>
      </c>
      <c r="H71" s="5" t="n">
        <f>305.0</f>
        <v>305.0</v>
      </c>
    </row>
    <row r="72">
      <c r="A72" s="3" t="s">
        <v>78</v>
      </c>
      <c r="B72" s="4" t="s">
        <v>84</v>
      </c>
      <c r="C72" s="4" t="s">
        <v>85</v>
      </c>
      <c r="D72" s="3" t="n">
        <v>20.0</v>
      </c>
      <c r="E72" s="4" t="s">
        <v>43</v>
      </c>
      <c r="F72" s="4" t="s">
        <v>44</v>
      </c>
      <c r="G72" s="4" t="s">
        <v>45</v>
      </c>
      <c r="H72" s="5" t="n">
        <f>178.0</f>
        <v>178.0</v>
      </c>
    </row>
    <row r="73">
      <c r="A73" s="3" t="s">
        <v>78</v>
      </c>
      <c r="B73" s="4" t="s">
        <v>92</v>
      </c>
      <c r="C73" s="4" t="s">
        <v>93</v>
      </c>
      <c r="D73" s="3" t="n">
        <v>1.0</v>
      </c>
      <c r="E73" s="4" t="s">
        <v>13</v>
      </c>
      <c r="F73" s="4" t="s">
        <v>14</v>
      </c>
      <c r="G73" s="4" t="s">
        <v>15</v>
      </c>
      <c r="H73" s="5" t="n">
        <f>70.0</f>
        <v>70.0</v>
      </c>
    </row>
    <row r="74">
      <c r="A74" s="3" t="s">
        <v>78</v>
      </c>
      <c r="B74" s="4" t="s">
        <v>92</v>
      </c>
      <c r="C74" s="4" t="s">
        <v>93</v>
      </c>
      <c r="D74" s="3" t="n">
        <v>2.0</v>
      </c>
      <c r="E74" s="4" t="s">
        <v>46</v>
      </c>
      <c r="F74" s="4" t="s">
        <v>47</v>
      </c>
      <c r="G74" s="4" t="s">
        <v>48</v>
      </c>
      <c r="H74" s="5" t="n">
        <f>69.0</f>
        <v>69.0</v>
      </c>
    </row>
    <row r="75">
      <c r="A75" s="3" t="s">
        <v>78</v>
      </c>
      <c r="B75" s="4" t="s">
        <v>92</v>
      </c>
      <c r="C75" s="4" t="s">
        <v>93</v>
      </c>
      <c r="D75" s="3" t="n">
        <v>3.0</v>
      </c>
      <c r="E75" s="4" t="s">
        <v>16</v>
      </c>
      <c r="F75" s="4" t="s">
        <v>17</v>
      </c>
      <c r="G75" s="4" t="s">
        <v>18</v>
      </c>
      <c r="H75" s="5" t="n">
        <f>63.0</f>
        <v>63.0</v>
      </c>
    </row>
    <row r="76">
      <c r="A76" s="3" t="s">
        <v>78</v>
      </c>
      <c r="B76" s="4" t="s">
        <v>92</v>
      </c>
      <c r="C76" s="4" t="s">
        <v>93</v>
      </c>
      <c r="D76" s="3" t="n">
        <v>4.0</v>
      </c>
      <c r="E76" s="4" t="s">
        <v>28</v>
      </c>
      <c r="F76" s="4" t="s">
        <v>29</v>
      </c>
      <c r="G76" s="4" t="s">
        <v>30</v>
      </c>
      <c r="H76" s="5" t="n">
        <f>43.0</f>
        <v>43.0</v>
      </c>
    </row>
    <row r="77">
      <c r="A77" s="3" t="s">
        <v>78</v>
      </c>
      <c r="B77" s="4" t="s">
        <v>92</v>
      </c>
      <c r="C77" s="4" t="s">
        <v>93</v>
      </c>
      <c r="D77" s="3" t="n">
        <v>5.0</v>
      </c>
      <c r="E77" s="4" t="s">
        <v>25</v>
      </c>
      <c r="F77" s="4" t="s">
        <v>26</v>
      </c>
      <c r="G77" s="4" t="s">
        <v>27</v>
      </c>
      <c r="H77" s="5" t="n">
        <f>21.0</f>
        <v>21.0</v>
      </c>
    </row>
    <row r="78">
      <c r="A78" s="3" t="s">
        <v>78</v>
      </c>
      <c r="B78" s="4" t="s">
        <v>92</v>
      </c>
      <c r="C78" s="4" t="s">
        <v>93</v>
      </c>
      <c r="D78" s="3" t="n">
        <v>6.0</v>
      </c>
      <c r="E78" s="4" t="s">
        <v>61</v>
      </c>
      <c r="F78" s="4" t="s">
        <v>62</v>
      </c>
      <c r="G78" s="4" t="s">
        <v>63</v>
      </c>
      <c r="H78" s="5" t="n">
        <f>11.0</f>
        <v>11.0</v>
      </c>
    </row>
    <row r="79">
      <c r="A79" s="3" t="s">
        <v>78</v>
      </c>
      <c r="B79" s="4" t="s">
        <v>92</v>
      </c>
      <c r="C79" s="4" t="s">
        <v>93</v>
      </c>
      <c r="D79" s="3" t="n">
        <v>7.0</v>
      </c>
      <c r="E79" s="4" t="s">
        <v>22</v>
      </c>
      <c r="F79" s="4" t="s">
        <v>23</v>
      </c>
      <c r="G79" s="4" t="s">
        <v>24</v>
      </c>
      <c r="H79" s="5" t="n">
        <f>6.0</f>
        <v>6.0</v>
      </c>
    </row>
    <row r="80">
      <c r="A80" s="3" t="s">
        <v>78</v>
      </c>
      <c r="B80" s="4" t="s">
        <v>92</v>
      </c>
      <c r="C80" s="4" t="s">
        <v>93</v>
      </c>
      <c r="D80" s="3" t="n">
        <v>8.0</v>
      </c>
      <c r="E80" s="4" t="s">
        <v>40</v>
      </c>
      <c r="F80" s="4" t="s">
        <v>41</v>
      </c>
      <c r="G80" s="4" t="s">
        <v>42</v>
      </c>
      <c r="H80" s="5" t="n">
        <f>1.0</f>
        <v>1.0</v>
      </c>
    </row>
    <row r="81">
      <c r="A81" s="3" t="s">
        <v>94</v>
      </c>
      <c r="B81" s="4" t="s">
        <v>95</v>
      </c>
      <c r="C81" s="4" t="s">
        <v>96</v>
      </c>
      <c r="D81" s="3" t="n">
        <v>1.0</v>
      </c>
      <c r="E81" s="4" t="s">
        <v>13</v>
      </c>
      <c r="F81" s="4" t="s">
        <v>14</v>
      </c>
      <c r="G81" s="4" t="s">
        <v>15</v>
      </c>
      <c r="H81" s="5" t="n">
        <f>7543.0</f>
        <v>7543.0</v>
      </c>
    </row>
    <row r="82">
      <c r="A82" s="3" t="s">
        <v>94</v>
      </c>
      <c r="B82" s="4" t="s">
        <v>95</v>
      </c>
      <c r="C82" s="4" t="s">
        <v>96</v>
      </c>
      <c r="D82" s="3" t="n">
        <v>2.0</v>
      </c>
      <c r="E82" s="4" t="s">
        <v>16</v>
      </c>
      <c r="F82" s="4" t="s">
        <v>17</v>
      </c>
      <c r="G82" s="4" t="s">
        <v>18</v>
      </c>
      <c r="H82" s="5" t="n">
        <f>3998.0</f>
        <v>3998.0</v>
      </c>
    </row>
    <row r="83">
      <c r="A83" s="3" t="s">
        <v>94</v>
      </c>
      <c r="B83" s="4" t="s">
        <v>95</v>
      </c>
      <c r="C83" s="4" t="s">
        <v>96</v>
      </c>
      <c r="D83" s="3" t="n">
        <v>3.0</v>
      </c>
      <c r="E83" s="4" t="s">
        <v>19</v>
      </c>
      <c r="F83" s="4" t="s">
        <v>20</v>
      </c>
      <c r="G83" s="4" t="s">
        <v>21</v>
      </c>
      <c r="H83" s="5" t="n">
        <f>2430.0</f>
        <v>2430.0</v>
      </c>
    </row>
    <row r="84">
      <c r="A84" s="3" t="s">
        <v>94</v>
      </c>
      <c r="B84" s="4" t="s">
        <v>95</v>
      </c>
      <c r="C84" s="4" t="s">
        <v>96</v>
      </c>
      <c r="D84" s="3" t="n">
        <v>4.0</v>
      </c>
      <c r="E84" s="4" t="s">
        <v>37</v>
      </c>
      <c r="F84" s="4" t="s">
        <v>38</v>
      </c>
      <c r="G84" s="4" t="s">
        <v>39</v>
      </c>
      <c r="H84" s="5" t="n">
        <f>1779.0</f>
        <v>1779.0</v>
      </c>
    </row>
    <row r="85">
      <c r="A85" s="3" t="s">
        <v>94</v>
      </c>
      <c r="B85" s="4" t="s">
        <v>95</v>
      </c>
      <c r="C85" s="4" t="s">
        <v>96</v>
      </c>
      <c r="D85" s="3" t="n">
        <v>5.0</v>
      </c>
      <c r="E85" s="4" t="s">
        <v>52</v>
      </c>
      <c r="F85" s="4" t="s">
        <v>53</v>
      </c>
      <c r="G85" s="4" t="s">
        <v>54</v>
      </c>
      <c r="H85" s="5" t="n">
        <f>1573.0</f>
        <v>1573.0</v>
      </c>
    </row>
    <row r="86">
      <c r="A86" s="3" t="s">
        <v>94</v>
      </c>
      <c r="B86" s="4" t="s">
        <v>95</v>
      </c>
      <c r="C86" s="4" t="s">
        <v>96</v>
      </c>
      <c r="D86" s="3" t="n">
        <v>6.0</v>
      </c>
      <c r="E86" s="4" t="s">
        <v>55</v>
      </c>
      <c r="F86" s="4" t="s">
        <v>56</v>
      </c>
      <c r="G86" s="4" t="s">
        <v>57</v>
      </c>
      <c r="H86" s="5" t="n">
        <f>696.0</f>
        <v>696.0</v>
      </c>
    </row>
    <row r="87">
      <c r="A87" s="3" t="s">
        <v>94</v>
      </c>
      <c r="B87" s="4" t="s">
        <v>95</v>
      </c>
      <c r="C87" s="4" t="s">
        <v>96</v>
      </c>
      <c r="D87" s="3" t="n">
        <v>7.0</v>
      </c>
      <c r="E87" s="4" t="s">
        <v>58</v>
      </c>
      <c r="F87" s="4" t="s">
        <v>59</v>
      </c>
      <c r="G87" s="4" t="s">
        <v>60</v>
      </c>
      <c r="H87" s="5" t="n">
        <f>497.0</f>
        <v>497.0</v>
      </c>
    </row>
    <row r="88">
      <c r="A88" s="3" t="s">
        <v>94</v>
      </c>
      <c r="B88" s="4" t="s">
        <v>95</v>
      </c>
      <c r="C88" s="4" t="s">
        <v>96</v>
      </c>
      <c r="D88" s="3" t="n">
        <v>8.0</v>
      </c>
      <c r="E88" s="4" t="s">
        <v>49</v>
      </c>
      <c r="F88" s="4" t="s">
        <v>50</v>
      </c>
      <c r="G88" s="4" t="s">
        <v>51</v>
      </c>
      <c r="H88" s="5" t="n">
        <f>324.0</f>
        <v>324.0</v>
      </c>
    </row>
    <row r="89">
      <c r="A89" s="3" t="s">
        <v>94</v>
      </c>
      <c r="B89" s="4" t="s">
        <v>95</v>
      </c>
      <c r="C89" s="4" t="s">
        <v>96</v>
      </c>
      <c r="D89" s="3" t="n">
        <v>9.0</v>
      </c>
      <c r="E89" s="4" t="s">
        <v>40</v>
      </c>
      <c r="F89" s="4" t="s">
        <v>41</v>
      </c>
      <c r="G89" s="4" t="s">
        <v>42</v>
      </c>
      <c r="H89" s="5" t="n">
        <f>211.0</f>
        <v>211.0</v>
      </c>
    </row>
    <row r="90">
      <c r="A90" s="3" t="s">
        <v>94</v>
      </c>
      <c r="B90" s="4" t="s">
        <v>95</v>
      </c>
      <c r="C90" s="4" t="s">
        <v>96</v>
      </c>
      <c r="D90" s="3" t="n">
        <v>10.0</v>
      </c>
      <c r="E90" s="4" t="s">
        <v>70</v>
      </c>
      <c r="F90" s="4" t="s">
        <v>71</v>
      </c>
      <c r="G90" s="4" t="s">
        <v>72</v>
      </c>
      <c r="H90" s="5" t="n">
        <f>165.0</f>
        <v>165.0</v>
      </c>
    </row>
    <row r="91">
      <c r="A91" s="3" t="s">
        <v>94</v>
      </c>
      <c r="B91" s="4" t="s">
        <v>95</v>
      </c>
      <c r="C91" s="4" t="s">
        <v>96</v>
      </c>
      <c r="D91" s="3" t="n">
        <v>11.0</v>
      </c>
      <c r="E91" s="4" t="s">
        <v>89</v>
      </c>
      <c r="F91" s="4" t="s">
        <v>90</v>
      </c>
      <c r="G91" s="4" t="s">
        <v>91</v>
      </c>
      <c r="H91" s="5" t="n">
        <f>65.0</f>
        <v>65.0</v>
      </c>
    </row>
    <row r="92">
      <c r="A92" s="3" t="s">
        <v>94</v>
      </c>
      <c r="B92" s="4" t="s">
        <v>95</v>
      </c>
      <c r="C92" s="4" t="s">
        <v>96</v>
      </c>
      <c r="D92" s="3" t="n">
        <v>12.0</v>
      </c>
      <c r="E92" s="4" t="s">
        <v>64</v>
      </c>
      <c r="F92" s="4" t="s">
        <v>65</v>
      </c>
      <c r="G92" s="4" t="s">
        <v>66</v>
      </c>
      <c r="H92" s="5" t="n">
        <f>57.0</f>
        <v>57.0</v>
      </c>
    </row>
    <row r="93">
      <c r="A93" s="3" t="s">
        <v>94</v>
      </c>
      <c r="B93" s="4" t="s">
        <v>95</v>
      </c>
      <c r="C93" s="4" t="s">
        <v>96</v>
      </c>
      <c r="D93" s="3" t="n">
        <v>13.0</v>
      </c>
      <c r="E93" s="4" t="s">
        <v>25</v>
      </c>
      <c r="F93" s="4" t="s">
        <v>26</v>
      </c>
      <c r="G93" s="4" t="s">
        <v>27</v>
      </c>
      <c r="H93" s="5" t="n">
        <f>35.0</f>
        <v>35.0</v>
      </c>
    </row>
    <row r="94">
      <c r="A94" s="3" t="s">
        <v>94</v>
      </c>
      <c r="B94" s="4" t="s">
        <v>95</v>
      </c>
      <c r="C94" s="4" t="s">
        <v>96</v>
      </c>
      <c r="D94" s="3" t="n">
        <v>14.0</v>
      </c>
      <c r="E94" s="4" t="s">
        <v>97</v>
      </c>
      <c r="F94" s="4" t="s">
        <v>98</v>
      </c>
      <c r="G94" s="4" t="s">
        <v>99</v>
      </c>
      <c r="H94" s="5" t="n">
        <f>34.0</f>
        <v>34.0</v>
      </c>
    </row>
    <row r="95">
      <c r="A95" s="3" t="s">
        <v>94</v>
      </c>
      <c r="B95" s="4" t="s">
        <v>95</v>
      </c>
      <c r="C95" s="4" t="s">
        <v>96</v>
      </c>
      <c r="D95" s="3" t="n">
        <v>15.0</v>
      </c>
      <c r="E95" s="4" t="s">
        <v>28</v>
      </c>
      <c r="F95" s="4" t="s">
        <v>29</v>
      </c>
      <c r="G95" s="4" t="s">
        <v>30</v>
      </c>
      <c r="H95" s="5" t="n">
        <f>23.0</f>
        <v>23.0</v>
      </c>
    </row>
    <row r="96">
      <c r="A96" s="3" t="s">
        <v>94</v>
      </c>
      <c r="B96" s="4" t="s">
        <v>95</v>
      </c>
      <c r="C96" s="4" t="s">
        <v>96</v>
      </c>
      <c r="D96" s="3" t="n">
        <v>16.0</v>
      </c>
      <c r="E96" s="4" t="s">
        <v>67</v>
      </c>
      <c r="F96" s="4" t="s">
        <v>68</v>
      </c>
      <c r="G96" s="4" t="s">
        <v>69</v>
      </c>
      <c r="H96" s="5" t="n">
        <f>17.0</f>
        <v>17.0</v>
      </c>
    </row>
    <row r="97">
      <c r="A97" s="3" t="s">
        <v>94</v>
      </c>
      <c r="B97" s="4" t="s">
        <v>95</v>
      </c>
      <c r="C97" s="4" t="s">
        <v>96</v>
      </c>
      <c r="D97" s="3" t="n">
        <v>16.0</v>
      </c>
      <c r="E97" s="4" t="s">
        <v>81</v>
      </c>
      <c r="F97" s="4" t="s">
        <v>82</v>
      </c>
      <c r="G97" s="4" t="s">
        <v>83</v>
      </c>
      <c r="H97" s="5" t="n">
        <f>17.0</f>
        <v>17.0</v>
      </c>
    </row>
    <row r="98">
      <c r="A98" s="3" t="s">
        <v>94</v>
      </c>
      <c r="B98" s="4" t="s">
        <v>95</v>
      </c>
      <c r="C98" s="4" t="s">
        <v>96</v>
      </c>
      <c r="D98" s="3" t="n">
        <v>18.0</v>
      </c>
      <c r="E98" s="4" t="s">
        <v>43</v>
      </c>
      <c r="F98" s="4" t="s">
        <v>44</v>
      </c>
      <c r="G98" s="4" t="s">
        <v>45</v>
      </c>
      <c r="H98" s="5" t="n">
        <f>16.0</f>
        <v>16.0</v>
      </c>
    </row>
    <row r="99">
      <c r="A99" s="3" t="s">
        <v>94</v>
      </c>
      <c r="B99" s="4" t="s">
        <v>95</v>
      </c>
      <c r="C99" s="4" t="s">
        <v>96</v>
      </c>
      <c r="D99" s="3" t="n">
        <v>18.0</v>
      </c>
      <c r="E99" s="4" t="s">
        <v>100</v>
      </c>
      <c r="F99" s="4" t="s">
        <v>101</v>
      </c>
      <c r="G99" s="4" t="s">
        <v>102</v>
      </c>
      <c r="H99" s="5" t="n">
        <f>16.0</f>
        <v>16.0</v>
      </c>
    </row>
    <row r="100">
      <c r="A100" s="3" t="s">
        <v>94</v>
      </c>
      <c r="B100" s="4" t="s">
        <v>95</v>
      </c>
      <c r="C100" s="4" t="s">
        <v>96</v>
      </c>
      <c r="D100" s="3" t="n">
        <v>20.0</v>
      </c>
      <c r="E100" s="4" t="s">
        <v>34</v>
      </c>
      <c r="F100" s="4" t="s">
        <v>35</v>
      </c>
      <c r="G100" s="4" t="s">
        <v>36</v>
      </c>
      <c r="H100" s="5" t="n">
        <f>11.0</f>
        <v>11.0</v>
      </c>
    </row>
    <row r="101">
      <c r="A101" s="3" t="s">
        <v>103</v>
      </c>
      <c r="B101" s="4" t="s">
        <v>104</v>
      </c>
      <c r="C101" s="4" t="s">
        <v>105</v>
      </c>
      <c r="D101" s="3" t="n">
        <v>1.0</v>
      </c>
      <c r="E101" s="4" t="s">
        <v>25</v>
      </c>
      <c r="F101" s="4" t="s">
        <v>26</v>
      </c>
      <c r="G101" s="4" t="s">
        <v>27</v>
      </c>
      <c r="H101" s="5" t="n">
        <f>11.0</f>
        <v>11.0</v>
      </c>
    </row>
    <row r="102">
      <c r="A102" s="3" t="s">
        <v>103</v>
      </c>
      <c r="B102" s="4" t="s">
        <v>104</v>
      </c>
      <c r="C102" s="4" t="s">
        <v>105</v>
      </c>
      <c r="D102" s="3" t="n">
        <v>2.0</v>
      </c>
      <c r="E102" s="4" t="s">
        <v>16</v>
      </c>
      <c r="F102" s="4" t="s">
        <v>17</v>
      </c>
      <c r="G102" s="4" t="s">
        <v>18</v>
      </c>
      <c r="H102" s="5" t="n">
        <f>7.0</f>
        <v>7.0</v>
      </c>
    </row>
    <row r="103">
      <c r="A103" s="3" t="s">
        <v>103</v>
      </c>
      <c r="B103" s="4" t="s">
        <v>104</v>
      </c>
      <c r="C103" s="4" t="s">
        <v>105</v>
      </c>
      <c r="D103" s="3" t="n">
        <v>2.0</v>
      </c>
      <c r="E103" s="4" t="s">
        <v>13</v>
      </c>
      <c r="F103" s="4" t="s">
        <v>14</v>
      </c>
      <c r="G103" s="4" t="s">
        <v>15</v>
      </c>
      <c r="H103" s="5" t="n">
        <f>7.0</f>
        <v>7.0</v>
      </c>
    </row>
    <row r="104">
      <c r="A104" s="3" t="s">
        <v>103</v>
      </c>
      <c r="B104" s="4" t="s">
        <v>104</v>
      </c>
      <c r="C104" s="4" t="s">
        <v>105</v>
      </c>
      <c r="D104" s="3" t="n">
        <v>4.0</v>
      </c>
      <c r="E104" s="4" t="s">
        <v>22</v>
      </c>
      <c r="F104" s="4" t="s">
        <v>23</v>
      </c>
      <c r="G104" s="4" t="s">
        <v>24</v>
      </c>
      <c r="H104" s="5" t="n">
        <f>4.0</f>
        <v>4.0</v>
      </c>
    </row>
    <row r="105">
      <c r="A105" s="3" t="s">
        <v>103</v>
      </c>
      <c r="B105" s="4" t="s">
        <v>104</v>
      </c>
      <c r="C105" s="4" t="s">
        <v>105</v>
      </c>
      <c r="D105" s="3" t="n">
        <v>5.0</v>
      </c>
      <c r="E105" s="4" t="s">
        <v>34</v>
      </c>
      <c r="F105" s="4" t="s">
        <v>35</v>
      </c>
      <c r="G105" s="4" t="s">
        <v>36</v>
      </c>
      <c r="H105" s="5" t="n">
        <f>1.0</f>
        <v>1.0</v>
      </c>
    </row>
    <row r="106">
      <c r="A106" s="3" t="s">
        <v>103</v>
      </c>
      <c r="B106" s="4" t="s">
        <v>106</v>
      </c>
      <c r="C106" s="4" t="s">
        <v>107</v>
      </c>
      <c r="D106" s="3" t="n">
        <v>1.0</v>
      </c>
      <c r="E106" s="4" t="s">
        <v>22</v>
      </c>
      <c r="F106" s="4" t="s">
        <v>23</v>
      </c>
      <c r="G106" s="4" t="s">
        <v>24</v>
      </c>
      <c r="H106" s="5" t="n">
        <f>2.0</f>
        <v>2.0</v>
      </c>
    </row>
    <row r="107">
      <c r="A107" s="3" t="s">
        <v>103</v>
      </c>
      <c r="B107" s="4" t="s">
        <v>106</v>
      </c>
      <c r="C107" s="4" t="s">
        <v>107</v>
      </c>
      <c r="D107" s="3" t="n">
        <v>2.0</v>
      </c>
      <c r="E107" s="4" t="s">
        <v>25</v>
      </c>
      <c r="F107" s="4" t="s">
        <v>26</v>
      </c>
      <c r="G107" s="4" t="s">
        <v>27</v>
      </c>
      <c r="H107" s="5" t="n">
        <f>1.0</f>
        <v>1.0</v>
      </c>
    </row>
    <row r="108">
      <c r="A108" s="3" t="s">
        <v>103</v>
      </c>
      <c r="B108" s="4" t="s">
        <v>106</v>
      </c>
      <c r="C108" s="4" t="s">
        <v>107</v>
      </c>
      <c r="D108" s="3" t="n">
        <v>2.0</v>
      </c>
      <c r="E108" s="4" t="s">
        <v>13</v>
      </c>
      <c r="F108" s="4" t="s">
        <v>14</v>
      </c>
      <c r="G108" s="4" t="s">
        <v>15</v>
      </c>
      <c r="H108" s="5" t="n">
        <f>1.0</f>
        <v>1.0</v>
      </c>
    </row>
    <row r="109">
      <c r="A109" s="3" t="s">
        <v>103</v>
      </c>
      <c r="B109" s="4" t="s">
        <v>108</v>
      </c>
      <c r="C109" s="4" t="s">
        <v>109</v>
      </c>
      <c r="D109" s="3" t="n">
        <v>1.0</v>
      </c>
      <c r="E109" s="4" t="s">
        <v>25</v>
      </c>
      <c r="F109" s="4" t="s">
        <v>26</v>
      </c>
      <c r="G109" s="4" t="s">
        <v>27</v>
      </c>
      <c r="H109" s="5" t="n">
        <f>2.0</f>
        <v>2.0</v>
      </c>
    </row>
    <row r="110">
      <c r="A110" s="3" t="s">
        <v>103</v>
      </c>
      <c r="B110" s="4" t="s">
        <v>108</v>
      </c>
      <c r="C110" s="4" t="s">
        <v>109</v>
      </c>
      <c r="D110" s="3" t="n">
        <v>1.0</v>
      </c>
      <c r="E110" s="4" t="s">
        <v>13</v>
      </c>
      <c r="F110" s="4" t="s">
        <v>14</v>
      </c>
      <c r="G110" s="4" t="s">
        <v>15</v>
      </c>
      <c r="H110" s="5" t="n">
        <f>2.0</f>
        <v>2.0</v>
      </c>
    </row>
    <row r="111">
      <c r="A111" s="3" t="s">
        <v>103</v>
      </c>
      <c r="B111" s="4" t="s">
        <v>110</v>
      </c>
      <c r="C111" s="4" t="s">
        <v>111</v>
      </c>
      <c r="D111" s="3" t="n">
        <v>1.0</v>
      </c>
      <c r="E111" s="4" t="s">
        <v>13</v>
      </c>
      <c r="F111" s="4" t="s">
        <v>14</v>
      </c>
      <c r="G111" s="4" t="s">
        <v>15</v>
      </c>
      <c r="H111" s="5" t="n">
        <f>5.0</f>
        <v>5.0</v>
      </c>
    </row>
    <row r="112">
      <c r="A112" s="3" t="s">
        <v>103</v>
      </c>
      <c r="B112" s="4" t="s">
        <v>110</v>
      </c>
      <c r="C112" s="4" t="s">
        <v>111</v>
      </c>
      <c r="D112" s="3" t="n">
        <v>2.0</v>
      </c>
      <c r="E112" s="4" t="s">
        <v>25</v>
      </c>
      <c r="F112" s="4" t="s">
        <v>26</v>
      </c>
      <c r="G112" s="4" t="s">
        <v>27</v>
      </c>
      <c r="H112" s="5" t="n">
        <f>1.0</f>
        <v>1.0</v>
      </c>
    </row>
    <row r="113">
      <c r="A113" s="3" t="s">
        <v>103</v>
      </c>
      <c r="B113" s="4" t="s">
        <v>112</v>
      </c>
      <c r="C113" s="4" t="s">
        <v>113</v>
      </c>
      <c r="D113" s="3" t="n">
        <v>1.0</v>
      </c>
      <c r="E113" s="4" t="s">
        <v>13</v>
      </c>
      <c r="F113" s="4" t="s">
        <v>14</v>
      </c>
      <c r="G113" s="4" t="s">
        <v>15</v>
      </c>
      <c r="H113" s="5" t="n">
        <f>96.0</f>
        <v>96.0</v>
      </c>
    </row>
    <row r="114">
      <c r="A114" s="3" t="s">
        <v>103</v>
      </c>
      <c r="B114" s="4" t="s">
        <v>112</v>
      </c>
      <c r="C114" s="4" t="s">
        <v>113</v>
      </c>
      <c r="D114" s="3" t="n">
        <v>2.0</v>
      </c>
      <c r="E114" s="4" t="s">
        <v>52</v>
      </c>
      <c r="F114" s="4" t="s">
        <v>53</v>
      </c>
      <c r="G114" s="4" t="s">
        <v>54</v>
      </c>
      <c r="H114" s="5" t="n">
        <f>51.0</f>
        <v>51.0</v>
      </c>
    </row>
    <row r="115">
      <c r="A115" s="3" t="s">
        <v>103</v>
      </c>
      <c r="B115" s="4" t="s">
        <v>112</v>
      </c>
      <c r="C115" s="4" t="s">
        <v>113</v>
      </c>
      <c r="D115" s="3" t="n">
        <v>3.0</v>
      </c>
      <c r="E115" s="4" t="s">
        <v>25</v>
      </c>
      <c r="F115" s="4" t="s">
        <v>26</v>
      </c>
      <c r="G115" s="4" t="s">
        <v>27</v>
      </c>
      <c r="H115" s="5" t="n">
        <f>36.0</f>
        <v>36.0</v>
      </c>
    </row>
    <row r="116">
      <c r="A116" s="3" t="s">
        <v>103</v>
      </c>
      <c r="B116" s="4" t="s">
        <v>112</v>
      </c>
      <c r="C116" s="4" t="s">
        <v>113</v>
      </c>
      <c r="D116" s="3" t="n">
        <v>4.0</v>
      </c>
      <c r="E116" s="4" t="s">
        <v>22</v>
      </c>
      <c r="F116" s="4" t="s">
        <v>23</v>
      </c>
      <c r="G116" s="4" t="s">
        <v>24</v>
      </c>
      <c r="H116" s="5" t="n">
        <f>30.0</f>
        <v>30.0</v>
      </c>
    </row>
    <row r="117">
      <c r="A117" s="3" t="s">
        <v>103</v>
      </c>
      <c r="B117" s="4" t="s">
        <v>112</v>
      </c>
      <c r="C117" s="4" t="s">
        <v>113</v>
      </c>
      <c r="D117" s="3" t="n">
        <v>5.0</v>
      </c>
      <c r="E117" s="4" t="s">
        <v>34</v>
      </c>
      <c r="F117" s="4" t="s">
        <v>35</v>
      </c>
      <c r="G117" s="4" t="s">
        <v>36</v>
      </c>
      <c r="H117" s="5" t="n">
        <f>28.0</f>
        <v>28.0</v>
      </c>
    </row>
    <row r="118">
      <c r="A118" s="3" t="s">
        <v>103</v>
      </c>
      <c r="B118" s="4" t="s">
        <v>112</v>
      </c>
      <c r="C118" s="4" t="s">
        <v>113</v>
      </c>
      <c r="D118" s="3" t="n">
        <v>6.0</v>
      </c>
      <c r="E118" s="4" t="s">
        <v>70</v>
      </c>
      <c r="F118" s="4" t="s">
        <v>71</v>
      </c>
      <c r="G118" s="4" t="s">
        <v>72</v>
      </c>
      <c r="H118" s="5" t="n">
        <f>12.0</f>
        <v>12.0</v>
      </c>
    </row>
    <row r="119">
      <c r="A119" s="3" t="s">
        <v>103</v>
      </c>
      <c r="B119" s="4" t="s">
        <v>112</v>
      </c>
      <c r="C119" s="4" t="s">
        <v>113</v>
      </c>
      <c r="D119" s="3" t="n">
        <v>7.0</v>
      </c>
      <c r="E119" s="4" t="s">
        <v>114</v>
      </c>
      <c r="F119" s="4" t="s">
        <v>115</v>
      </c>
      <c r="G119" s="4" t="s">
        <v>116</v>
      </c>
      <c r="H119" s="5" t="n">
        <f>6.0</f>
        <v>6.0</v>
      </c>
    </row>
    <row r="120">
      <c r="A120" s="3" t="s">
        <v>103</v>
      </c>
      <c r="B120" s="4" t="s">
        <v>112</v>
      </c>
      <c r="C120" s="4" t="s">
        <v>113</v>
      </c>
      <c r="D120" s="3" t="n">
        <v>8.0</v>
      </c>
      <c r="E120" s="4" t="s">
        <v>28</v>
      </c>
      <c r="F120" s="4" t="s">
        <v>29</v>
      </c>
      <c r="G120" s="4" t="s">
        <v>30</v>
      </c>
      <c r="H120" s="5" t="n">
        <f>4.0</f>
        <v>4.0</v>
      </c>
    </row>
    <row r="121">
      <c r="A121" s="3" t="s">
        <v>103</v>
      </c>
      <c r="B121" s="4" t="s">
        <v>112</v>
      </c>
      <c r="C121" s="4" t="s">
        <v>113</v>
      </c>
      <c r="D121" s="3" t="n">
        <v>9.0</v>
      </c>
      <c r="E121" s="4" t="s">
        <v>16</v>
      </c>
      <c r="F121" s="4" t="s">
        <v>17</v>
      </c>
      <c r="G121" s="4" t="s">
        <v>18</v>
      </c>
      <c r="H121" s="5" t="n">
        <f>1.0</f>
        <v>1.0</v>
      </c>
    </row>
    <row r="122">
      <c r="A122" s="3" t="s">
        <v>103</v>
      </c>
      <c r="B122" s="4" t="s">
        <v>117</v>
      </c>
      <c r="C122" s="4" t="s">
        <v>118</v>
      </c>
      <c r="D122" s="3" t="n">
        <v>1.0</v>
      </c>
      <c r="E122" s="4" t="s">
        <v>61</v>
      </c>
      <c r="F122" s="4" t="s">
        <v>62</v>
      </c>
      <c r="G122" s="4" t="s">
        <v>63</v>
      </c>
      <c r="H122" s="5" t="n">
        <f>4.0</f>
        <v>4.0</v>
      </c>
    </row>
    <row r="123">
      <c r="A123" s="3" t="s">
        <v>103</v>
      </c>
      <c r="B123" s="4" t="s">
        <v>117</v>
      </c>
      <c r="C123" s="4" t="s">
        <v>118</v>
      </c>
      <c r="D123" s="3" t="n">
        <v>1.0</v>
      </c>
      <c r="E123" s="4" t="s">
        <v>13</v>
      </c>
      <c r="F123" s="4" t="s">
        <v>14</v>
      </c>
      <c r="G123" s="4" t="s">
        <v>15</v>
      </c>
      <c r="H123" s="5" t="n">
        <f>4.0</f>
        <v>4.0</v>
      </c>
    </row>
    <row r="124">
      <c r="A124" s="3" t="s">
        <v>103</v>
      </c>
      <c r="B124" s="4" t="s">
        <v>119</v>
      </c>
      <c r="C124" s="4" t="s">
        <v>120</v>
      </c>
      <c r="D124" s="3" t="n">
        <v>1.0</v>
      </c>
      <c r="E124" s="4" t="s">
        <v>13</v>
      </c>
      <c r="F124" s="4" t="s">
        <v>14</v>
      </c>
      <c r="G124" s="4" t="s">
        <v>15</v>
      </c>
      <c r="H124" s="5" t="n">
        <f>15.0</f>
        <v>15.0</v>
      </c>
    </row>
    <row r="125">
      <c r="A125" s="3" t="s">
        <v>103</v>
      </c>
      <c r="B125" s="4" t="s">
        <v>119</v>
      </c>
      <c r="C125" s="4" t="s">
        <v>120</v>
      </c>
      <c r="D125" s="3" t="n">
        <v>2.0</v>
      </c>
      <c r="E125" s="4" t="s">
        <v>25</v>
      </c>
      <c r="F125" s="4" t="s">
        <v>26</v>
      </c>
      <c r="G125" s="4" t="s">
        <v>27</v>
      </c>
      <c r="H125" s="5" t="n">
        <f>6.0</f>
        <v>6.0</v>
      </c>
    </row>
    <row r="126">
      <c r="A126" s="3" t="s">
        <v>103</v>
      </c>
      <c r="B126" s="4" t="s">
        <v>119</v>
      </c>
      <c r="C126" s="4" t="s">
        <v>120</v>
      </c>
      <c r="D126" s="3" t="n">
        <v>2.0</v>
      </c>
      <c r="E126" s="4" t="s">
        <v>61</v>
      </c>
      <c r="F126" s="4" t="s">
        <v>62</v>
      </c>
      <c r="G126" s="4" t="s">
        <v>63</v>
      </c>
      <c r="H126" s="5" t="n">
        <f>6.0</f>
        <v>6.0</v>
      </c>
    </row>
    <row r="127">
      <c r="A127" s="3" t="s">
        <v>103</v>
      </c>
      <c r="B127" s="4" t="s">
        <v>119</v>
      </c>
      <c r="C127" s="4" t="s">
        <v>120</v>
      </c>
      <c r="D127" s="3" t="n">
        <v>4.0</v>
      </c>
      <c r="E127" s="4" t="s">
        <v>114</v>
      </c>
      <c r="F127" s="4" t="s">
        <v>115</v>
      </c>
      <c r="G127" s="4" t="s">
        <v>116</v>
      </c>
      <c r="H127" s="5" t="n">
        <f>3.0</f>
        <v>3.0</v>
      </c>
    </row>
    <row r="128">
      <c r="A128" s="3" t="s">
        <v>103</v>
      </c>
      <c r="B128" s="4" t="s">
        <v>119</v>
      </c>
      <c r="C128" s="4" t="s">
        <v>120</v>
      </c>
      <c r="D128" s="3" t="n">
        <v>5.0</v>
      </c>
      <c r="E128" s="4" t="s">
        <v>22</v>
      </c>
      <c r="F128" s="4" t="s">
        <v>23</v>
      </c>
      <c r="G128" s="4" t="s">
        <v>24</v>
      </c>
      <c r="H128" s="5" t="n">
        <f>2.0</f>
        <v>2.0</v>
      </c>
    </row>
    <row r="129">
      <c r="A129" s="3" t="s">
        <v>103</v>
      </c>
      <c r="B129" s="4" t="s">
        <v>119</v>
      </c>
      <c r="C129" s="4" t="s">
        <v>120</v>
      </c>
      <c r="D129" s="3" t="n">
        <v>5.0</v>
      </c>
      <c r="E129" s="4" t="s">
        <v>34</v>
      </c>
      <c r="F129" s="4" t="s">
        <v>35</v>
      </c>
      <c r="G129" s="4" t="s">
        <v>36</v>
      </c>
      <c r="H129" s="5" t="n">
        <f>2.0</f>
        <v>2.0</v>
      </c>
    </row>
    <row r="130">
      <c r="A130" s="3" t="s">
        <v>103</v>
      </c>
      <c r="B130" s="4" t="s">
        <v>119</v>
      </c>
      <c r="C130" s="4" t="s">
        <v>120</v>
      </c>
      <c r="D130" s="3" t="n">
        <v>7.0</v>
      </c>
      <c r="E130" s="4" t="s">
        <v>46</v>
      </c>
      <c r="F130" s="4" t="s">
        <v>47</v>
      </c>
      <c r="G130" s="4" t="s">
        <v>48</v>
      </c>
      <c r="H130" s="5" t="n">
        <f>1.0</f>
        <v>1.0</v>
      </c>
    </row>
    <row r="131">
      <c r="A131" s="3" t="s">
        <v>103</v>
      </c>
      <c r="B131" s="4" t="s">
        <v>119</v>
      </c>
      <c r="C131" s="4" t="s">
        <v>120</v>
      </c>
      <c r="D131" s="3" t="n">
        <v>7.0</v>
      </c>
      <c r="E131" s="4" t="s">
        <v>70</v>
      </c>
      <c r="F131" s="4" t="s">
        <v>71</v>
      </c>
      <c r="G131" s="4" t="s">
        <v>72</v>
      </c>
      <c r="H131" s="5" t="n">
        <f>1.0</f>
        <v>1.0</v>
      </c>
    </row>
    <row r="132">
      <c r="A132" s="3" t="s">
        <v>103</v>
      </c>
      <c r="B132" s="4" t="s">
        <v>121</v>
      </c>
      <c r="C132" s="4" t="s">
        <v>122</v>
      </c>
      <c r="D132" s="3" t="n">
        <v>1.0</v>
      </c>
      <c r="E132" s="4" t="s">
        <v>123</v>
      </c>
      <c r="F132" s="4" t="s">
        <v>124</v>
      </c>
      <c r="G132" s="4" t="s">
        <v>125</v>
      </c>
      <c r="H132" s="5" t="n">
        <f>1.0</f>
        <v>1.0</v>
      </c>
    </row>
    <row r="133">
      <c r="A133" s="3" t="s">
        <v>103</v>
      </c>
      <c r="B133" s="4" t="s">
        <v>121</v>
      </c>
      <c r="C133" s="4" t="s">
        <v>122</v>
      </c>
      <c r="D133" s="3" t="n">
        <v>1.0</v>
      </c>
      <c r="E133" s="4" t="s">
        <v>13</v>
      </c>
      <c r="F133" s="4" t="s">
        <v>14</v>
      </c>
      <c r="G133" s="4" t="s">
        <v>15</v>
      </c>
      <c r="H133" s="5" t="n">
        <f>1.0</f>
        <v>1.0</v>
      </c>
    </row>
    <row r="134">
      <c r="A134" s="3" t="s">
        <v>103</v>
      </c>
      <c r="B134" s="4" t="s">
        <v>126</v>
      </c>
      <c r="C134" s="4" t="s">
        <v>127</v>
      </c>
      <c r="D134" s="3" t="n">
        <v>1.0</v>
      </c>
      <c r="E134" s="4" t="s">
        <v>13</v>
      </c>
      <c r="F134" s="4" t="s">
        <v>14</v>
      </c>
      <c r="G134" s="4" t="s">
        <v>15</v>
      </c>
      <c r="H134" s="5" t="n">
        <f>650.0</f>
        <v>650.0</v>
      </c>
    </row>
    <row r="135">
      <c r="A135" s="3" t="s">
        <v>103</v>
      </c>
      <c r="B135" s="4" t="s">
        <v>126</v>
      </c>
      <c r="C135" s="4" t="s">
        <v>127</v>
      </c>
      <c r="D135" s="3" t="n">
        <v>2.0</v>
      </c>
      <c r="E135" s="4" t="s">
        <v>25</v>
      </c>
      <c r="F135" s="4" t="s">
        <v>26</v>
      </c>
      <c r="G135" s="4" t="s">
        <v>27</v>
      </c>
      <c r="H135" s="5" t="n">
        <f>294.0</f>
        <v>294.0</v>
      </c>
    </row>
    <row r="136">
      <c r="A136" s="3" t="s">
        <v>103</v>
      </c>
      <c r="B136" s="4" t="s">
        <v>126</v>
      </c>
      <c r="C136" s="4" t="s">
        <v>127</v>
      </c>
      <c r="D136" s="3" t="n">
        <v>3.0</v>
      </c>
      <c r="E136" s="4" t="s">
        <v>43</v>
      </c>
      <c r="F136" s="4" t="s">
        <v>44</v>
      </c>
      <c r="G136" s="4" t="s">
        <v>45</v>
      </c>
      <c r="H136" s="5" t="n">
        <f>200.0</f>
        <v>200.0</v>
      </c>
    </row>
    <row r="137">
      <c r="A137" s="3" t="s">
        <v>103</v>
      </c>
      <c r="B137" s="4" t="s">
        <v>126</v>
      </c>
      <c r="C137" s="4" t="s">
        <v>127</v>
      </c>
      <c r="D137" s="3" t="n">
        <v>4.0</v>
      </c>
      <c r="E137" s="4" t="s">
        <v>22</v>
      </c>
      <c r="F137" s="4" t="s">
        <v>23</v>
      </c>
      <c r="G137" s="4" t="s">
        <v>24</v>
      </c>
      <c r="H137" s="5" t="n">
        <f>40.0</f>
        <v>40.0</v>
      </c>
    </row>
    <row r="138">
      <c r="A138" s="3" t="s">
        <v>103</v>
      </c>
      <c r="B138" s="4" t="s">
        <v>126</v>
      </c>
      <c r="C138" s="4" t="s">
        <v>127</v>
      </c>
      <c r="D138" s="3" t="n">
        <v>5.0</v>
      </c>
      <c r="E138" s="4" t="s">
        <v>52</v>
      </c>
      <c r="F138" s="4" t="s">
        <v>53</v>
      </c>
      <c r="G138" s="4" t="s">
        <v>54</v>
      </c>
      <c r="H138" s="5" t="n">
        <f>35.0</f>
        <v>35.0</v>
      </c>
    </row>
    <row r="139">
      <c r="A139" s="3" t="s">
        <v>103</v>
      </c>
      <c r="B139" s="4" t="s">
        <v>126</v>
      </c>
      <c r="C139" s="4" t="s">
        <v>127</v>
      </c>
      <c r="D139" s="3" t="n">
        <v>6.0</v>
      </c>
      <c r="E139" s="4" t="s">
        <v>19</v>
      </c>
      <c r="F139" s="4" t="s">
        <v>20</v>
      </c>
      <c r="G139" s="4" t="s">
        <v>21</v>
      </c>
      <c r="H139" s="5" t="n">
        <f>31.0</f>
        <v>31.0</v>
      </c>
    </row>
    <row r="140">
      <c r="A140" s="3" t="s">
        <v>103</v>
      </c>
      <c r="B140" s="4" t="s">
        <v>126</v>
      </c>
      <c r="C140" s="4" t="s">
        <v>127</v>
      </c>
      <c r="D140" s="3" t="n">
        <v>7.0</v>
      </c>
      <c r="E140" s="4" t="s">
        <v>55</v>
      </c>
      <c r="F140" s="4" t="s">
        <v>56</v>
      </c>
      <c r="G140" s="4" t="s">
        <v>57</v>
      </c>
      <c r="H140" s="5" t="n">
        <f>25.0</f>
        <v>25.0</v>
      </c>
    </row>
    <row r="141">
      <c r="A141" s="3" t="s">
        <v>103</v>
      </c>
      <c r="B141" s="4" t="s">
        <v>126</v>
      </c>
      <c r="C141" s="4" t="s">
        <v>127</v>
      </c>
      <c r="D141" s="3" t="n">
        <v>8.0</v>
      </c>
      <c r="E141" s="4" t="s">
        <v>34</v>
      </c>
      <c r="F141" s="4" t="s">
        <v>35</v>
      </c>
      <c r="G141" s="4" t="s">
        <v>36</v>
      </c>
      <c r="H141" s="5" t="n">
        <f>13.0</f>
        <v>13.0</v>
      </c>
    </row>
    <row r="142">
      <c r="A142" s="3" t="s">
        <v>103</v>
      </c>
      <c r="B142" s="4" t="s">
        <v>126</v>
      </c>
      <c r="C142" s="4" t="s">
        <v>127</v>
      </c>
      <c r="D142" s="3" t="n">
        <v>9.0</v>
      </c>
      <c r="E142" s="4" t="s">
        <v>28</v>
      </c>
      <c r="F142" s="4" t="s">
        <v>29</v>
      </c>
      <c r="G142" s="4" t="s">
        <v>30</v>
      </c>
      <c r="H142" s="5" t="n">
        <f>9.0</f>
        <v>9.0</v>
      </c>
    </row>
    <row r="143">
      <c r="A143" s="3" t="s">
        <v>103</v>
      </c>
      <c r="B143" s="4" t="s">
        <v>126</v>
      </c>
      <c r="C143" s="4" t="s">
        <v>127</v>
      </c>
      <c r="D143" s="3" t="n">
        <v>9.0</v>
      </c>
      <c r="E143" s="4" t="s">
        <v>61</v>
      </c>
      <c r="F143" s="4" t="s">
        <v>62</v>
      </c>
      <c r="G143" s="4" t="s">
        <v>63</v>
      </c>
      <c r="H143" s="5" t="n">
        <f>9.0</f>
        <v>9.0</v>
      </c>
    </row>
    <row r="144">
      <c r="A144" s="3" t="s">
        <v>103</v>
      </c>
      <c r="B144" s="4" t="s">
        <v>126</v>
      </c>
      <c r="C144" s="4" t="s">
        <v>127</v>
      </c>
      <c r="D144" s="3" t="n">
        <v>11.0</v>
      </c>
      <c r="E144" s="4" t="s">
        <v>81</v>
      </c>
      <c r="F144" s="4" t="s">
        <v>82</v>
      </c>
      <c r="G144" s="4" t="s">
        <v>83</v>
      </c>
      <c r="H144" s="5" t="n">
        <f>7.0</f>
        <v>7.0</v>
      </c>
    </row>
    <row r="145">
      <c r="A145" s="3" t="s">
        <v>103</v>
      </c>
      <c r="B145" s="4" t="s">
        <v>126</v>
      </c>
      <c r="C145" s="4" t="s">
        <v>127</v>
      </c>
      <c r="D145" s="3" t="n">
        <v>12.0</v>
      </c>
      <c r="E145" s="4" t="s">
        <v>114</v>
      </c>
      <c r="F145" s="4" t="s">
        <v>115</v>
      </c>
      <c r="G145" s="4" t="s">
        <v>116</v>
      </c>
      <c r="H145" s="5" t="n">
        <f>6.0</f>
        <v>6.0</v>
      </c>
    </row>
    <row r="146">
      <c r="A146" s="3" t="s">
        <v>103</v>
      </c>
      <c r="B146" s="4" t="s">
        <v>126</v>
      </c>
      <c r="C146" s="4" t="s">
        <v>127</v>
      </c>
      <c r="D146" s="3" t="n">
        <v>13.0</v>
      </c>
      <c r="E146" s="4" t="s">
        <v>16</v>
      </c>
      <c r="F146" s="4" t="s">
        <v>17</v>
      </c>
      <c r="G146" s="4" t="s">
        <v>18</v>
      </c>
      <c r="H146" s="5" t="n">
        <f>2.0</f>
        <v>2.0</v>
      </c>
    </row>
    <row r="147">
      <c r="A147" s="3" t="s">
        <v>103</v>
      </c>
      <c r="B147" s="4" t="s">
        <v>126</v>
      </c>
      <c r="C147" s="4" t="s">
        <v>127</v>
      </c>
      <c r="D147" s="3" t="n">
        <v>13.0</v>
      </c>
      <c r="E147" s="4" t="s">
        <v>70</v>
      </c>
      <c r="F147" s="4" t="s">
        <v>71</v>
      </c>
      <c r="G147" s="4" t="s">
        <v>72</v>
      </c>
      <c r="H147" s="5" t="n">
        <f>2.0</f>
        <v>2.0</v>
      </c>
    </row>
    <row r="148">
      <c r="A148" s="3" t="s">
        <v>103</v>
      </c>
      <c r="B148" s="4" t="s">
        <v>126</v>
      </c>
      <c r="C148" s="4" t="s">
        <v>127</v>
      </c>
      <c r="D148" s="3" t="n">
        <v>15.0</v>
      </c>
      <c r="E148" s="4" t="s">
        <v>123</v>
      </c>
      <c r="F148" s="4" t="s">
        <v>124</v>
      </c>
      <c r="G148" s="4" t="s">
        <v>125</v>
      </c>
      <c r="H148" s="5" t="n">
        <f>1.0</f>
        <v>1.0</v>
      </c>
    </row>
    <row r="149">
      <c r="A149" s="3" t="s">
        <v>103</v>
      </c>
      <c r="B149" s="4" t="s">
        <v>128</v>
      </c>
      <c r="C149" s="4" t="s">
        <v>129</v>
      </c>
      <c r="D149" s="3" t="n">
        <v>1.0</v>
      </c>
      <c r="E149" s="4" t="s">
        <v>13</v>
      </c>
      <c r="F149" s="4" t="s">
        <v>14</v>
      </c>
      <c r="G149" s="4" t="s">
        <v>15</v>
      </c>
      <c r="H149" s="5" t="n">
        <f>10.0</f>
        <v>10.0</v>
      </c>
    </row>
    <row r="150">
      <c r="A150" s="3" t="s">
        <v>103</v>
      </c>
      <c r="B150" s="4" t="s">
        <v>128</v>
      </c>
      <c r="C150" s="4" t="s">
        <v>129</v>
      </c>
      <c r="D150" s="3" t="n">
        <v>2.0</v>
      </c>
      <c r="E150" s="4" t="s">
        <v>25</v>
      </c>
      <c r="F150" s="4" t="s">
        <v>26</v>
      </c>
      <c r="G150" s="4" t="s">
        <v>27</v>
      </c>
      <c r="H150" s="5" t="n">
        <f>7.0</f>
        <v>7.0</v>
      </c>
    </row>
    <row r="151">
      <c r="A151" s="3" t="s">
        <v>103</v>
      </c>
      <c r="B151" s="4" t="s">
        <v>128</v>
      </c>
      <c r="C151" s="4" t="s">
        <v>129</v>
      </c>
      <c r="D151" s="3" t="n">
        <v>3.0</v>
      </c>
      <c r="E151" s="4" t="s">
        <v>16</v>
      </c>
      <c r="F151" s="4" t="s">
        <v>17</v>
      </c>
      <c r="G151" s="4" t="s">
        <v>18</v>
      </c>
      <c r="H151" s="5" t="n">
        <f>6.0</f>
        <v>6.0</v>
      </c>
    </row>
    <row r="152">
      <c r="A152" s="3" t="s">
        <v>103</v>
      </c>
      <c r="B152" s="4" t="s">
        <v>128</v>
      </c>
      <c r="C152" s="4" t="s">
        <v>129</v>
      </c>
      <c r="D152" s="3" t="n">
        <v>4.0</v>
      </c>
      <c r="E152" s="4" t="s">
        <v>22</v>
      </c>
      <c r="F152" s="4" t="s">
        <v>23</v>
      </c>
      <c r="G152" s="4" t="s">
        <v>24</v>
      </c>
      <c r="H152" s="5" t="n">
        <f>3.0</f>
        <v>3.0</v>
      </c>
    </row>
    <row r="153">
      <c r="A153" s="3" t="s">
        <v>103</v>
      </c>
      <c r="B153" s="4" t="s">
        <v>128</v>
      </c>
      <c r="C153" s="4" t="s">
        <v>129</v>
      </c>
      <c r="D153" s="3" t="n">
        <v>5.0</v>
      </c>
      <c r="E153" s="4" t="s">
        <v>114</v>
      </c>
      <c r="F153" s="4" t="s">
        <v>115</v>
      </c>
      <c r="G153" s="4" t="s">
        <v>116</v>
      </c>
      <c r="H153" s="5" t="n">
        <f>2.0</f>
        <v>2.0</v>
      </c>
    </row>
    <row r="154">
      <c r="A154" s="3" t="s">
        <v>103</v>
      </c>
      <c r="B154" s="4" t="s">
        <v>128</v>
      </c>
      <c r="C154" s="4" t="s">
        <v>129</v>
      </c>
      <c r="D154" s="3" t="n">
        <v>5.0</v>
      </c>
      <c r="E154" s="4" t="s">
        <v>28</v>
      </c>
      <c r="F154" s="4" t="s">
        <v>29</v>
      </c>
      <c r="G154" s="4" t="s">
        <v>30</v>
      </c>
      <c r="H154" s="5" t="n">
        <f>2.0</f>
        <v>2.0</v>
      </c>
    </row>
    <row r="155">
      <c r="A155" s="3" t="s">
        <v>103</v>
      </c>
      <c r="B155" s="4" t="s">
        <v>128</v>
      </c>
      <c r="C155" s="4" t="s">
        <v>129</v>
      </c>
      <c r="D155" s="3" t="n">
        <v>5.0</v>
      </c>
      <c r="E155" s="4" t="s">
        <v>34</v>
      </c>
      <c r="F155" s="4" t="s">
        <v>35</v>
      </c>
      <c r="G155" s="4" t="s">
        <v>36</v>
      </c>
      <c r="H155" s="5" t="n">
        <f>2.0</f>
        <v>2.0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bottom="0.47244094488188981" footer="0.11811023622047245" header="0.11811023622047245" left="0.23622047244094491" right="0.23622047244094491" top="0.35433070866141736"/>
  <pageSetup fitToHeight="0" orientation="portrait" paperSize="9" r:id="rId1" scale="56"/>
  <headerFooter alignWithMargins="0">
    <oddFooter>&amp;C&amp;P/&amp;N</oddFooter>
  </headerFooter>
  <customProperties>
    <customPr name="layoutContexts" r:id="rId2"/>
  </customProperties>
</worksheet>
</file>

<file path=docMetadata/LabelInfo.xml><?xml version="1.0" encoding="utf-8"?>
<clbl:labelList xmlns:clbl="http://schemas.microsoft.com/office/2020/mipLabelMetadata">
  <clbl:label id="{194db3f9-2286-46b9-ba58-9c0f26e25b2c}" enabled="1" method="Privilege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checksum" pid="2">
    <vt:filetime>2022-09-21T07:57:23Z</vt:filetime>
  </property>
</Properties>
</file>