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<sst xmlns="http://schemas.openxmlformats.org/spreadsheetml/2006/main" count="438" uniqueCount="110">
  <si>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</si>
  <si>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</si>
  <si>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</si>
  <si>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</si>
  <si>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</si>
  <si>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</si>
  <si>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</si>
  <si>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</si>
  <si>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</si>
  <si>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</si>
  <si>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</si>
  <si>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</si>
  <si>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</si>
  <si>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</si>
  <si>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</si>
  <si>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</si>
  <si>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</si>
  <si>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</si>
  <si>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</si>
  <si>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</si>
  <si>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</si>
  <si>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</si>
  <si>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</si>
  <si>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</si>
  <si>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</si>
  <si>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</si>
  <si>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</si>
  <si>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</si>
  <si>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</si>
  <si>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</si>
  <si>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</si>
  <si>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</si>
  <si>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</si>
  <si>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</si>
  <si>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</si>
  <si>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</si>
  <si>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</si>
  <si>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</si>
  <si>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</si>
  <si>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</si>
  <si>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</si>
  <si>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</si>
  <si>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</si>
  <si>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</si>
  <si>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</si>
  <si>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</si>
  <si>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2020/06</t>
  </si>
  <si>
    <t>P</t>
  </si>
  <si>
    <t>2020/07</t>
  </si>
  <si>
    <t>01</t>
  </si>
  <si>
    <t>0.0100</t>
  </si>
  <si>
    <t>*</t>
  </si>
  <si>
    <t>2020/06/30</t>
  </si>
  <si>
    <t>－</t>
  </si>
  <si>
    <t>02</t>
  </si>
  <si>
    <t>05</t>
  </si>
  <si>
    <t>0.0400</t>
  </si>
  <si>
    <t>09</t>
  </si>
  <si>
    <t>0.0200</t>
  </si>
  <si>
    <t>0.0300</t>
  </si>
  <si>
    <t>0.1500</t>
  </si>
  <si>
    <t>0.1250</t>
  </si>
  <si>
    <t>15</t>
  </si>
  <si>
    <t>17</t>
  </si>
  <si>
    <t>0.0600</t>
  </si>
  <si>
    <t>0.3100</t>
  </si>
  <si>
    <t>0.1100</t>
  </si>
  <si>
    <t>23</t>
  </si>
  <si>
    <t>24</t>
  </si>
  <si>
    <t>0.2000</t>
  </si>
  <si>
    <t>08</t>
  </si>
  <si>
    <t>0.5800</t>
  </si>
  <si>
    <t>29</t>
  </si>
  <si>
    <t>0.0700</t>
  </si>
  <si>
    <t>30</t>
  </si>
  <si>
    <t>0.0500</t>
  </si>
  <si>
    <t>0.3900</t>
  </si>
  <si>
    <t>0.3600</t>
  </si>
  <si>
    <t>0.3800</t>
  </si>
  <si>
    <t>2020/08</t>
  </si>
  <si>
    <t>2020/07/31</t>
  </si>
  <si>
    <t>0.2400</t>
  </si>
  <si>
    <t>18</t>
  </si>
  <si>
    <t>22</t>
  </si>
  <si>
    <t>0.1200</t>
  </si>
  <si>
    <t>0.0800</t>
  </si>
  <si>
    <t>0.3000</t>
  </si>
  <si>
    <t>2020/09</t>
  </si>
  <si>
    <t>26</t>
  </si>
  <si>
    <t>2020/08/31</t>
  </si>
  <si>
    <t>12</t>
  </si>
  <si>
    <t>C</t>
  </si>
  <si>
    <t>04</t>
  </si>
  <si>
    <t>0.4200</t>
  </si>
  <si>
    <t>0.2600</t>
  </si>
  <si>
    <t>03</t>
  </si>
  <si>
    <t>0.2300</t>
  </si>
  <si>
    <t>0.3400</t>
  </si>
  <si>
    <t>0.3300</t>
  </si>
  <si>
    <t>0.1750</t>
  </si>
  <si>
    <t>0.1300</t>
  </si>
  <si>
    <t>0.1600</t>
  </si>
  <si>
    <t>0.1400</t>
  </si>
  <si>
    <t>0.8300</t>
  </si>
  <si>
    <t>0.2500</t>
  </si>
  <si>
    <t>0.1800</t>
  </si>
  <si>
    <t>0.1900</t>
  </si>
  <si>
    <t>0.0875</t>
  </si>
  <si>
    <t>0.0900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</si>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</sst>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4"/>
  <sheetViews>
    <sheetView showGridLines="0" tabSelected="1" workbookViewId="0" zoomScaleNormal="100">
      <selection sqref="A1:J1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2" t="s">
        <v>25</v>
      </c>
      <c r="W1" s="32"/>
      <c r="X1" s="32"/>
      <c r="Y1" s="32"/>
      <c r="Z1" s="33"/>
    </row>
    <row customHeight="1" ht="30" r="2" spans="1:26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2" t="s">
        <v>0</v>
      </c>
      <c r="B3" s="22" t="s">
        <v>31</v>
      </c>
      <c r="C3" s="22" t="s">
        <v>1</v>
      </c>
      <c r="D3" s="26" t="s">
        <v>18</v>
      </c>
      <c r="E3" s="21" t="s">
        <v>41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 t="s">
        <v>17</v>
      </c>
      <c r="R3" s="34" t="s">
        <v>2</v>
      </c>
      <c r="S3" s="34"/>
      <c r="T3" s="34" t="s">
        <v>24</v>
      </c>
      <c r="U3" s="34"/>
      <c r="V3" s="22" t="s">
        <v>19</v>
      </c>
      <c r="W3" s="26" t="s">
        <v>30</v>
      </c>
      <c r="X3" s="35"/>
      <c r="Y3" s="22" t="s">
        <v>3</v>
      </c>
      <c r="Z3" s="22" t="s">
        <v>20</v>
      </c>
    </row>
    <row customHeight="1" ht="9" r="4" spans="1:26">
      <c r="A4" s="23"/>
      <c r="B4" s="23"/>
      <c r="C4" s="23"/>
      <c r="D4" s="26"/>
      <c r="E4" s="28" t="s">
        <v>32</v>
      </c>
      <c r="F4" s="30" t="s">
        <v>4</v>
      </c>
      <c r="G4" s="28" t="s">
        <v>32</v>
      </c>
      <c r="H4" s="30" t="s">
        <v>34</v>
      </c>
      <c r="I4" s="20" t="s">
        <v>5</v>
      </c>
      <c r="J4" s="20"/>
      <c r="K4" s="28" t="s">
        <v>32</v>
      </c>
      <c r="L4" s="30" t="s">
        <v>37</v>
      </c>
      <c r="M4" s="20" t="s">
        <v>5</v>
      </c>
      <c r="N4" s="20"/>
      <c r="O4" s="28" t="s">
        <v>32</v>
      </c>
      <c r="P4" s="30" t="s">
        <v>38</v>
      </c>
      <c r="Q4" s="23"/>
      <c r="R4" s="22" t="s">
        <v>6</v>
      </c>
      <c r="S4" s="23" t="s">
        <v>27</v>
      </c>
      <c r="T4" s="22" t="s">
        <v>6</v>
      </c>
      <c r="U4" s="23" t="s">
        <v>28</v>
      </c>
      <c r="V4" s="23"/>
      <c r="W4" s="26"/>
      <c r="X4" s="35"/>
      <c r="Y4" s="23"/>
      <c r="Z4" s="23"/>
    </row>
    <row customHeight="1" ht="26.25" r="5" spans="1:26">
      <c r="A5" s="23"/>
      <c r="B5" s="23"/>
      <c r="C5" s="23"/>
      <c r="D5" s="27"/>
      <c r="E5" s="29"/>
      <c r="F5" s="31"/>
      <c r="G5" s="29"/>
      <c r="H5" s="31"/>
      <c r="I5" s="6" t="s">
        <v>35</v>
      </c>
      <c r="J5" s="7" t="s">
        <v>36</v>
      </c>
      <c r="K5" s="29"/>
      <c r="L5" s="31"/>
      <c r="M5" s="6" t="s">
        <v>35</v>
      </c>
      <c r="N5" s="7" t="s">
        <v>36</v>
      </c>
      <c r="O5" s="29"/>
      <c r="P5" s="31"/>
      <c r="Q5" s="23"/>
      <c r="R5" s="22"/>
      <c r="S5" s="23"/>
      <c r="T5" s="22"/>
      <c r="U5" s="23"/>
      <c r="V5" s="23"/>
      <c r="W5" s="26"/>
      <c r="X5" s="36"/>
      <c r="Y5" s="23"/>
      <c r="Z5" s="23"/>
    </row>
    <row customHeight="1" ht="24" r="6" spans="1:26">
      <c r="A6" s="8" t="s">
        <v>40</v>
      </c>
      <c r="B6" s="8" t="s">
        <v>42</v>
      </c>
      <c r="C6" s="8" t="s">
        <v>7</v>
      </c>
      <c r="D6" s="9" t="s">
        <v>45</v>
      </c>
      <c r="E6" s="6" t="s">
        <v>43</v>
      </c>
      <c r="F6" s="7" t="s">
        <v>33</v>
      </c>
      <c r="G6" s="6" t="s">
        <v>44</v>
      </c>
      <c r="H6" s="7" t="s">
        <v>8</v>
      </c>
      <c r="I6" s="6" t="s">
        <v>44</v>
      </c>
      <c r="J6" s="7" t="s">
        <v>9</v>
      </c>
      <c r="K6" s="6" t="s">
        <v>44</v>
      </c>
      <c r="L6" s="7" t="s">
        <v>10</v>
      </c>
      <c r="M6" s="6" t="s">
        <v>44</v>
      </c>
      <c r="N6" s="7" t="s">
        <v>9</v>
      </c>
      <c r="O6" s="6" t="s">
        <v>44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26</v>
      </c>
      <c r="W6" s="37" t="s">
        <v>29</v>
      </c>
      <c r="X6" s="38"/>
      <c r="Y6" s="8" t="s">
        <v>39</v>
      </c>
      <c r="Z6" s="8" t="s">
        <v>21</v>
      </c>
    </row>
    <row customHeight="1" ht="13.5" r="7" spans="1:26">
      <c r="A7" s="10" t="s">
        <v>46</v>
      </c>
      <c r="B7" s="10" t="s">
        <v>47</v>
      </c>
      <c r="C7" s="10" t="s">
        <v>48</v>
      </c>
      <c r="D7" s="11" t="n">
        <v>148.5</v>
      </c>
      <c r="E7" s="12" t="s">
        <v>49</v>
      </c>
      <c r="F7" s="13" t="s">
        <v>50</v>
      </c>
      <c r="G7" s="12" t="s">
        <v>49</v>
      </c>
      <c r="H7" s="13" t="s">
        <v>50</v>
      </c>
      <c r="I7" s="12"/>
      <c r="J7" s="13"/>
      <c r="K7" s="12" t="s">
        <v>49</v>
      </c>
      <c r="L7" s="13" t="s">
        <v>50</v>
      </c>
      <c r="M7" s="12"/>
      <c r="N7" s="13"/>
      <c r="O7" s="12" t="s">
        <v>49</v>
      </c>
      <c r="P7" s="13" t="s">
        <v>50</v>
      </c>
      <c r="Q7" s="14" t="n">
        <f>0.01</f>
        <v>0.01</v>
      </c>
      <c r="R7" s="15" t="n">
        <f>35</f>
        <v>35.0</v>
      </c>
      <c r="S7" s="15"/>
      <c r="T7" s="15" t="n">
        <f>350000</f>
        <v>350000.0</v>
      </c>
      <c r="U7" s="15"/>
      <c r="V7" s="15" t="str">
        <f>"－"</f>
        <v>－</v>
      </c>
      <c r="W7" s="12" t="s">
        <v>51</v>
      </c>
      <c r="X7" s="16" t="n">
        <f>35</f>
        <v>35.0</v>
      </c>
      <c r="Y7" s="17" t="n">
        <f>1</f>
        <v>1.0</v>
      </c>
      <c r="Z7" s="10" t="s">
        <v>52</v>
      </c>
    </row>
    <row r="8">
      <c r="A8" s="10" t="s">
        <v>46</v>
      </c>
      <c r="B8" s="10" t="s">
        <v>47</v>
      </c>
      <c r="C8" s="10" t="s">
        <v>48</v>
      </c>
      <c r="D8" s="11" t="n">
        <v>150.0</v>
      </c>
      <c r="E8" s="12"/>
      <c r="F8" s="13" t="s">
        <v>53</v>
      </c>
      <c r="G8" s="12"/>
      <c r="H8" s="13" t="s">
        <v>53</v>
      </c>
      <c r="I8" s="12"/>
      <c r="J8" s="13"/>
      <c r="K8" s="12"/>
      <c r="L8" s="13" t="s">
        <v>53</v>
      </c>
      <c r="M8" s="12"/>
      <c r="N8" s="13"/>
      <c r="O8" s="12"/>
      <c r="P8" s="13" t="s">
        <v>53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51</v>
      </c>
      <c r="X8" s="16" t="n">
        <f>3</f>
        <v>3.0</v>
      </c>
      <c r="Y8" s="17" t="str">
        <f>"－"</f>
        <v>－</v>
      </c>
      <c r="Z8" s="10" t="s">
        <v>52</v>
      </c>
    </row>
    <row r="9">
      <c r="A9" s="10" t="s">
        <v>46</v>
      </c>
      <c r="B9" s="10" t="s">
        <v>47</v>
      </c>
      <c r="C9" s="10" t="s">
        <v>48</v>
      </c>
      <c r="D9" s="11" t="n">
        <v>150.5</v>
      </c>
      <c r="E9" s="12" t="s">
        <v>54</v>
      </c>
      <c r="F9" s="13" t="s">
        <v>50</v>
      </c>
      <c r="G9" s="12" t="s">
        <v>55</v>
      </c>
      <c r="H9" s="13" t="s">
        <v>56</v>
      </c>
      <c r="I9" s="12" t="s">
        <v>57</v>
      </c>
      <c r="J9" s="13" t="s">
        <v>58</v>
      </c>
      <c r="K9" s="12" t="s">
        <v>54</v>
      </c>
      <c r="L9" s="13" t="s">
        <v>50</v>
      </c>
      <c r="M9" s="12" t="s">
        <v>57</v>
      </c>
      <c r="N9" s="13" t="s">
        <v>58</v>
      </c>
      <c r="O9" s="12" t="s">
        <v>55</v>
      </c>
      <c r="P9" s="13" t="s">
        <v>56</v>
      </c>
      <c r="Q9" s="14" t="n">
        <f>0.03</f>
        <v>0.03</v>
      </c>
      <c r="R9" s="15" t="n">
        <f>382</f>
        <v>382.0</v>
      </c>
      <c r="S9" s="15" t="n">
        <v>200.0</v>
      </c>
      <c r="T9" s="15" t="n">
        <f>6930000</f>
        <v>6930000.0</v>
      </c>
      <c r="U9" s="15" t="n">
        <v>4000000.0</v>
      </c>
      <c r="V9" s="15" t="str">
        <f>"－"</f>
        <v>－</v>
      </c>
      <c r="W9" s="12" t="s">
        <v>51</v>
      </c>
      <c r="X9" s="16" t="n">
        <f>200</f>
        <v>200.0</v>
      </c>
      <c r="Y9" s="17" t="n">
        <f>3</f>
        <v>3.0</v>
      </c>
      <c r="Z9" s="10" t="s">
        <v>52</v>
      </c>
    </row>
    <row r="10">
      <c r="A10" s="10" t="s">
        <v>46</v>
      </c>
      <c r="B10" s="10" t="s">
        <v>47</v>
      </c>
      <c r="C10" s="10" t="s">
        <v>48</v>
      </c>
      <c r="D10" s="11" t="n">
        <v>151.0</v>
      </c>
      <c r="E10" s="12" t="s">
        <v>49</v>
      </c>
      <c r="F10" s="13" t="s">
        <v>59</v>
      </c>
      <c r="G10" s="12" t="s">
        <v>55</v>
      </c>
      <c r="H10" s="13" t="s">
        <v>60</v>
      </c>
      <c r="I10" s="12" t="s">
        <v>55</v>
      </c>
      <c r="J10" s="13" t="s">
        <v>61</v>
      </c>
      <c r="K10" s="12" t="s">
        <v>62</v>
      </c>
      <c r="L10" s="13" t="s">
        <v>50</v>
      </c>
      <c r="M10" s="12" t="s">
        <v>57</v>
      </c>
      <c r="N10" s="13" t="s">
        <v>56</v>
      </c>
      <c r="O10" s="12" t="s">
        <v>63</v>
      </c>
      <c r="P10" s="13" t="s">
        <v>50</v>
      </c>
      <c r="Q10" s="14" t="n">
        <f>0.04</f>
        <v>0.04</v>
      </c>
      <c r="R10" s="15" t="n">
        <f>1345</f>
        <v>1345.0</v>
      </c>
      <c r="S10" s="15" t="n">
        <v>52.0</v>
      </c>
      <c r="T10" s="15" t="n">
        <f>71740000</f>
        <v>7.174E7</v>
      </c>
      <c r="U10" s="15" t="n">
        <v>2250000.0</v>
      </c>
      <c r="V10" s="15" t="str">
        <f>"－"</f>
        <v>－</v>
      </c>
      <c r="W10" s="12" t="s">
        <v>51</v>
      </c>
      <c r="X10" s="16" t="n">
        <f>802</f>
        <v>802.0</v>
      </c>
      <c r="Y10" s="17" t="n">
        <f>13</f>
        <v>13.0</v>
      </c>
      <c r="Z10" s="10" t="s">
        <v>52</v>
      </c>
    </row>
    <row r="11">
      <c r="A11" s="10" t="s">
        <v>46</v>
      </c>
      <c r="B11" s="10" t="s">
        <v>47</v>
      </c>
      <c r="C11" s="10" t="s">
        <v>48</v>
      </c>
      <c r="D11" s="11" t="n">
        <v>151.5</v>
      </c>
      <c r="E11" s="12" t="s">
        <v>49</v>
      </c>
      <c r="F11" s="13" t="s">
        <v>64</v>
      </c>
      <c r="G11" s="12" t="s">
        <v>55</v>
      </c>
      <c r="H11" s="13" t="s">
        <v>65</v>
      </c>
      <c r="I11" s="12" t="s">
        <v>57</v>
      </c>
      <c r="J11" s="13" t="s">
        <v>66</v>
      </c>
      <c r="K11" s="12" t="s">
        <v>67</v>
      </c>
      <c r="L11" s="13" t="s">
        <v>50</v>
      </c>
      <c r="M11" s="12" t="s">
        <v>62</v>
      </c>
      <c r="N11" s="13" t="s">
        <v>59</v>
      </c>
      <c r="O11" s="12" t="s">
        <v>68</v>
      </c>
      <c r="P11" s="13" t="s">
        <v>50</v>
      </c>
      <c r="Q11" s="14" t="n">
        <f>0.08</f>
        <v>0.08</v>
      </c>
      <c r="R11" s="15" t="n">
        <f>3487</f>
        <v>3487.0</v>
      </c>
      <c r="S11" s="15" t="n">
        <v>230.0</v>
      </c>
      <c r="T11" s="15" t="n">
        <f>338202500</f>
        <v>3.382025E8</v>
      </c>
      <c r="U11" s="15" t="n">
        <v>1.19625E7</v>
      </c>
      <c r="V11" s="15" t="str">
        <f>"－"</f>
        <v>－</v>
      </c>
      <c r="W11" s="12" t="s">
        <v>51</v>
      </c>
      <c r="X11" s="16" t="n">
        <f>1229</f>
        <v>1229.0</v>
      </c>
      <c r="Y11" s="17" t="n">
        <f>18</f>
        <v>18.0</v>
      </c>
      <c r="Z11" s="10" t="s">
        <v>52</v>
      </c>
    </row>
    <row r="12">
      <c r="A12" s="10" t="s">
        <v>46</v>
      </c>
      <c r="B12" s="10" t="s">
        <v>47</v>
      </c>
      <c r="C12" s="10" t="s">
        <v>48</v>
      </c>
      <c r="D12" s="11" t="n">
        <v>152.0</v>
      </c>
      <c r="E12" s="12" t="s">
        <v>49</v>
      </c>
      <c r="F12" s="13" t="s">
        <v>69</v>
      </c>
      <c r="G12" s="12" t="s">
        <v>70</v>
      </c>
      <c r="H12" s="13" t="s">
        <v>71</v>
      </c>
      <c r="I12" s="12" t="s">
        <v>49</v>
      </c>
      <c r="J12" s="13" t="s">
        <v>69</v>
      </c>
      <c r="K12" s="12" t="s">
        <v>72</v>
      </c>
      <c r="L12" s="13" t="s">
        <v>58</v>
      </c>
      <c r="M12" s="12" t="s">
        <v>68</v>
      </c>
      <c r="N12" s="13" t="s">
        <v>73</v>
      </c>
      <c r="O12" s="12" t="s">
        <v>74</v>
      </c>
      <c r="P12" s="13" t="s">
        <v>75</v>
      </c>
      <c r="Q12" s="14" t="n">
        <f>0.17</f>
        <v>0.17</v>
      </c>
      <c r="R12" s="15" t="n">
        <f>2932</f>
        <v>2932.0</v>
      </c>
      <c r="S12" s="15" t="n">
        <v>80.0</v>
      </c>
      <c r="T12" s="15" t="n">
        <f>418000000</f>
        <v>4.18E8</v>
      </c>
      <c r="U12" s="15" t="n">
        <v>1.17E7</v>
      </c>
      <c r="V12" s="15" t="n">
        <f>1058</f>
        <v>1058.0</v>
      </c>
      <c r="W12" s="12" t="s">
        <v>51</v>
      </c>
      <c r="X12" s="16" t="str">
        <f>"－"</f>
        <v>－</v>
      </c>
      <c r="Y12" s="17" t="n">
        <f>21</f>
        <v>21.0</v>
      </c>
      <c r="Z12" s="10" t="s">
        <v>52</v>
      </c>
    </row>
    <row r="13">
      <c r="A13" s="10" t="s">
        <v>46</v>
      </c>
      <c r="B13" s="10" t="s">
        <v>47</v>
      </c>
      <c r="C13" s="10" t="s">
        <v>48</v>
      </c>
      <c r="D13" s="11" t="n">
        <v>152.5</v>
      </c>
      <c r="E13" s="12" t="s">
        <v>62</v>
      </c>
      <c r="F13" s="13" t="s">
        <v>76</v>
      </c>
      <c r="G13" s="12" t="s">
        <v>62</v>
      </c>
      <c r="H13" s="13" t="s">
        <v>76</v>
      </c>
      <c r="I13" s="12"/>
      <c r="J13" s="13"/>
      <c r="K13" s="12" t="s">
        <v>67</v>
      </c>
      <c r="L13" s="13" t="s">
        <v>77</v>
      </c>
      <c r="M13" s="12"/>
      <c r="N13" s="13"/>
      <c r="O13" s="12" t="s">
        <v>67</v>
      </c>
      <c r="P13" s="13" t="s">
        <v>78</v>
      </c>
      <c r="Q13" s="14" t="n">
        <f>0.39</f>
        <v>0.39</v>
      </c>
      <c r="R13" s="15" t="n">
        <f>51</f>
        <v>51.0</v>
      </c>
      <c r="S13" s="15"/>
      <c r="T13" s="15" t="n">
        <f>18890000</f>
        <v>1.889E7</v>
      </c>
      <c r="U13" s="15"/>
      <c r="V13" s="15" t="n">
        <f>50</f>
        <v>50.0</v>
      </c>
      <c r="W13" s="12" t="s">
        <v>51</v>
      </c>
      <c r="X13" s="16" t="str">
        <f>"－"</f>
        <v>－</v>
      </c>
      <c r="Y13" s="17" t="n">
        <f>2</f>
        <v>2.0</v>
      </c>
      <c r="Z13" s="10" t="s">
        <v>52</v>
      </c>
    </row>
    <row r="14">
      <c r="A14" s="10" t="s">
        <v>46</v>
      </c>
      <c r="B14" s="10" t="s">
        <v>47</v>
      </c>
      <c r="C14" s="10" t="s">
        <v>79</v>
      </c>
      <c r="D14" s="11" t="n">
        <v>150.0</v>
      </c>
      <c r="E14" s="12" t="s">
        <v>74</v>
      </c>
      <c r="F14" s="13" t="s">
        <v>50</v>
      </c>
      <c r="G14" s="12" t="s">
        <v>74</v>
      </c>
      <c r="H14" s="13" t="s">
        <v>50</v>
      </c>
      <c r="I14" s="12"/>
      <c r="J14" s="13"/>
      <c r="K14" s="12" t="s">
        <v>74</v>
      </c>
      <c r="L14" s="13" t="s">
        <v>50</v>
      </c>
      <c r="M14" s="12"/>
      <c r="N14" s="13"/>
      <c r="O14" s="12" t="s">
        <v>74</v>
      </c>
      <c r="P14" s="13" t="s">
        <v>50</v>
      </c>
      <c r="Q14" s="14" t="n">
        <f>0.01</f>
        <v>0.01</v>
      </c>
      <c r="R14" s="15" t="n">
        <f>2</f>
        <v>2.0</v>
      </c>
      <c r="S14" s="15"/>
      <c r="T14" s="15" t="n">
        <f>20000</f>
        <v>20000.0</v>
      </c>
      <c r="U14" s="15"/>
      <c r="V14" s="15" t="str">
        <f>"－"</f>
        <v>－</v>
      </c>
      <c r="W14" s="12"/>
      <c r="X14" s="16" t="str">
        <f>"－"</f>
        <v>－</v>
      </c>
      <c r="Y14" s="17" t="n">
        <f>1</f>
        <v>1.0</v>
      </c>
      <c r="Z14" s="10" t="s">
        <v>80</v>
      </c>
    </row>
    <row r="15">
      <c r="A15" s="10" t="s">
        <v>46</v>
      </c>
      <c r="B15" s="10" t="s">
        <v>47</v>
      </c>
      <c r="C15" s="10" t="s">
        <v>79</v>
      </c>
      <c r="D15" s="11" t="n">
        <v>150.5</v>
      </c>
      <c r="E15" s="12" t="s">
        <v>74</v>
      </c>
      <c r="F15" s="13" t="s">
        <v>58</v>
      </c>
      <c r="G15" s="12" t="s">
        <v>74</v>
      </c>
      <c r="H15" s="13" t="s">
        <v>58</v>
      </c>
      <c r="I15" s="12"/>
      <c r="J15" s="13"/>
      <c r="K15" s="12" t="s">
        <v>74</v>
      </c>
      <c r="L15" s="13" t="s">
        <v>58</v>
      </c>
      <c r="M15" s="12"/>
      <c r="N15" s="13"/>
      <c r="O15" s="12" t="s">
        <v>74</v>
      </c>
      <c r="P15" s="13" t="s">
        <v>58</v>
      </c>
      <c r="Q15" s="14" t="n">
        <f>0.02</f>
        <v>0.02</v>
      </c>
      <c r="R15" s="15" t="n">
        <f>100</f>
        <v>100.0</v>
      </c>
      <c r="S15" s="15"/>
      <c r="T15" s="15" t="n">
        <f>2000000</f>
        <v>2000000.0</v>
      </c>
      <c r="U15" s="15"/>
      <c r="V15" s="15" t="str">
        <f>"－"</f>
        <v>－</v>
      </c>
      <c r="W15" s="12"/>
      <c r="X15" s="16" t="n">
        <f>100</f>
        <v>100.0</v>
      </c>
      <c r="Y15" s="17" t="n">
        <f>1</f>
        <v>1.0</v>
      </c>
      <c r="Z15" s="10" t="s">
        <v>80</v>
      </c>
    </row>
    <row r="16">
      <c r="A16" s="10" t="s">
        <v>46</v>
      </c>
      <c r="B16" s="10" t="s">
        <v>47</v>
      </c>
      <c r="C16" s="10" t="s">
        <v>79</v>
      </c>
      <c r="D16" s="11" t="n">
        <v>151.0</v>
      </c>
      <c r="E16" s="12" t="s">
        <v>70</v>
      </c>
      <c r="F16" s="13" t="s">
        <v>81</v>
      </c>
      <c r="G16" s="12" t="s">
        <v>70</v>
      </c>
      <c r="H16" s="13" t="s">
        <v>81</v>
      </c>
      <c r="I16" s="12"/>
      <c r="J16" s="13"/>
      <c r="K16" s="12" t="s">
        <v>82</v>
      </c>
      <c r="L16" s="13" t="s">
        <v>75</v>
      </c>
      <c r="M16" s="12"/>
      <c r="N16" s="13"/>
      <c r="O16" s="12" t="s">
        <v>74</v>
      </c>
      <c r="P16" s="13" t="s">
        <v>75</v>
      </c>
      <c r="Q16" s="14" t="n">
        <f>0.1</f>
        <v>0.1</v>
      </c>
      <c r="R16" s="15" t="n">
        <f>79</f>
        <v>79.0</v>
      </c>
      <c r="S16" s="15"/>
      <c r="T16" s="15" t="n">
        <f>5550000</f>
        <v>5550000.0</v>
      </c>
      <c r="U16" s="15"/>
      <c r="V16" s="15" t="str">
        <f>"－"</f>
        <v>－</v>
      </c>
      <c r="W16" s="12"/>
      <c r="X16" s="16" t="n">
        <f>74</f>
        <v>74.0</v>
      </c>
      <c r="Y16" s="17" t="n">
        <f>3</f>
        <v>3.0</v>
      </c>
      <c r="Z16" s="10" t="s">
        <v>80</v>
      </c>
    </row>
    <row r="17">
      <c r="A17" s="10" t="s">
        <v>46</v>
      </c>
      <c r="B17" s="10" t="s">
        <v>47</v>
      </c>
      <c r="C17" s="10" t="s">
        <v>79</v>
      </c>
      <c r="D17" s="11" t="n">
        <v>151.5</v>
      </c>
      <c r="E17" s="12" t="s">
        <v>83</v>
      </c>
      <c r="F17" s="13" t="s">
        <v>66</v>
      </c>
      <c r="G17" s="12" t="s">
        <v>74</v>
      </c>
      <c r="H17" s="13" t="s">
        <v>84</v>
      </c>
      <c r="I17" s="12"/>
      <c r="J17" s="13"/>
      <c r="K17" s="12" t="s">
        <v>72</v>
      </c>
      <c r="L17" s="13" t="s">
        <v>85</v>
      </c>
      <c r="M17" s="12"/>
      <c r="N17" s="13"/>
      <c r="O17" s="12" t="s">
        <v>74</v>
      </c>
      <c r="P17" s="13" t="s">
        <v>84</v>
      </c>
      <c r="Q17" s="14" t="n">
        <f>0.1</f>
        <v>0.1</v>
      </c>
      <c r="R17" s="15" t="n">
        <f>623</f>
        <v>623.0</v>
      </c>
      <c r="S17" s="15"/>
      <c r="T17" s="15" t="n">
        <f>65200000</f>
        <v>6.52E7</v>
      </c>
      <c r="U17" s="15"/>
      <c r="V17" s="15" t="str">
        <f>"－"</f>
        <v>－</v>
      </c>
      <c r="W17" s="12"/>
      <c r="X17" s="16" t="n">
        <f>475</f>
        <v>475.0</v>
      </c>
      <c r="Y17" s="17" t="n">
        <f>5</f>
        <v>5.0</v>
      </c>
      <c r="Z17" s="10" t="s">
        <v>80</v>
      </c>
    </row>
    <row r="18">
      <c r="A18" s="10" t="s">
        <v>46</v>
      </c>
      <c r="B18" s="10" t="s">
        <v>47</v>
      </c>
      <c r="C18" s="10" t="s">
        <v>79</v>
      </c>
      <c r="D18" s="11" t="n">
        <v>152.0</v>
      </c>
      <c r="E18" s="12" t="s">
        <v>83</v>
      </c>
      <c r="F18" s="13" t="s">
        <v>81</v>
      </c>
      <c r="G18" s="12" t="s">
        <v>74</v>
      </c>
      <c r="H18" s="13" t="s">
        <v>86</v>
      </c>
      <c r="I18" s="12" t="s">
        <v>83</v>
      </c>
      <c r="J18" s="13" t="s">
        <v>81</v>
      </c>
      <c r="K18" s="12" t="s">
        <v>72</v>
      </c>
      <c r="L18" s="13" t="s">
        <v>69</v>
      </c>
      <c r="M18" s="12" t="s">
        <v>83</v>
      </c>
      <c r="N18" s="13" t="s">
        <v>81</v>
      </c>
      <c r="O18" s="12" t="s">
        <v>74</v>
      </c>
      <c r="P18" s="13" t="s">
        <v>86</v>
      </c>
      <c r="Q18" s="14" t="n">
        <f>0.24</f>
        <v>0.24</v>
      </c>
      <c r="R18" s="15" t="n">
        <f>277</f>
        <v>277.0</v>
      </c>
      <c r="S18" s="15" t="n">
        <v>5.0</v>
      </c>
      <c r="T18" s="15" t="n">
        <f>69210000</f>
        <v>6.921E7</v>
      </c>
      <c r="U18" s="15" t="n">
        <v>1200000.0</v>
      </c>
      <c r="V18" s="15" t="str">
        <f>"－"</f>
        <v>－</v>
      </c>
      <c r="W18" s="12"/>
      <c r="X18" s="16" t="n">
        <f>262</f>
        <v>262.0</v>
      </c>
      <c r="Y18" s="17" t="n">
        <f>7</f>
        <v>7.0</v>
      </c>
      <c r="Z18" s="10" t="s">
        <v>80</v>
      </c>
    </row>
    <row r="19">
      <c r="A19" s="10" t="s">
        <v>46</v>
      </c>
      <c r="B19" s="10" t="s">
        <v>47</v>
      </c>
      <c r="C19" s="10" t="s">
        <v>87</v>
      </c>
      <c r="D19" s="11" t="n">
        <v>145.5</v>
      </c>
      <c r="E19" s="12" t="s">
        <v>54</v>
      </c>
      <c r="F19" s="13" t="s">
        <v>50</v>
      </c>
      <c r="G19" s="12" t="s">
        <v>54</v>
      </c>
      <c r="H19" s="13" t="s">
        <v>50</v>
      </c>
      <c r="I19" s="12"/>
      <c r="J19" s="13"/>
      <c r="K19" s="12" t="s">
        <v>54</v>
      </c>
      <c r="L19" s="13" t="s">
        <v>50</v>
      </c>
      <c r="M19" s="12"/>
      <c r="N19" s="13"/>
      <c r="O19" s="12" t="s">
        <v>88</v>
      </c>
      <c r="P19" s="13" t="s">
        <v>50</v>
      </c>
      <c r="Q19" s="14" t="n">
        <f>0.01</f>
        <v>0.01</v>
      </c>
      <c r="R19" s="15" t="n">
        <f>200</f>
        <v>200.0</v>
      </c>
      <c r="S19" s="15"/>
      <c r="T19" s="15" t="n">
        <f>2000000</f>
        <v>2000000.0</v>
      </c>
      <c r="U19" s="15"/>
      <c r="V19" s="15" t="str">
        <f>"－"</f>
        <v>－</v>
      </c>
      <c r="W19" s="12"/>
      <c r="X19" s="16" t="n">
        <f>253</f>
        <v>253.0</v>
      </c>
      <c r="Y19" s="17" t="n">
        <f>2</f>
        <v>2.0</v>
      </c>
      <c r="Z19" s="10" t="s">
        <v>89</v>
      </c>
    </row>
    <row r="20">
      <c r="A20" s="10" t="s">
        <v>46</v>
      </c>
      <c r="B20" s="10" t="s">
        <v>47</v>
      </c>
      <c r="C20" s="10" t="s">
        <v>87</v>
      </c>
      <c r="D20" s="11" t="n">
        <v>146.0</v>
      </c>
      <c r="E20" s="12" t="s">
        <v>88</v>
      </c>
      <c r="F20" s="13" t="s">
        <v>50</v>
      </c>
      <c r="G20" s="12" t="s">
        <v>88</v>
      </c>
      <c r="H20" s="13" t="s">
        <v>50</v>
      </c>
      <c r="I20" s="12"/>
      <c r="J20" s="13"/>
      <c r="K20" s="12" t="s">
        <v>88</v>
      </c>
      <c r="L20" s="13" t="s">
        <v>50</v>
      </c>
      <c r="M20" s="12"/>
      <c r="N20" s="13"/>
      <c r="O20" s="12" t="s">
        <v>88</v>
      </c>
      <c r="P20" s="13" t="s">
        <v>50</v>
      </c>
      <c r="Q20" s="14" t="n">
        <f>0.01</f>
        <v>0.01</v>
      </c>
      <c r="R20" s="15" t="n">
        <f>50</f>
        <v>50.0</v>
      </c>
      <c r="S20" s="15"/>
      <c r="T20" s="15" t="n">
        <f>500000</f>
        <v>500000.0</v>
      </c>
      <c r="U20" s="15"/>
      <c r="V20" s="15" t="str">
        <f>"－"</f>
        <v>－</v>
      </c>
      <c r="W20" s="12"/>
      <c r="X20" s="16" t="n">
        <f>50</f>
        <v>50.0</v>
      </c>
      <c r="Y20" s="17" t="n">
        <f>1</f>
        <v>1.0</v>
      </c>
      <c r="Z20" s="10" t="s">
        <v>89</v>
      </c>
    </row>
    <row r="21">
      <c r="A21" s="10" t="s">
        <v>46</v>
      </c>
      <c r="B21" s="10" t="s">
        <v>47</v>
      </c>
      <c r="C21" s="10" t="s">
        <v>87</v>
      </c>
      <c r="D21" s="11" t="n">
        <v>146.5</v>
      </c>
      <c r="E21" s="12"/>
      <c r="F21" s="13" t="s">
        <v>53</v>
      </c>
      <c r="G21" s="12"/>
      <c r="H21" s="13" t="s">
        <v>53</v>
      </c>
      <c r="I21" s="12"/>
      <c r="J21" s="13"/>
      <c r="K21" s="12"/>
      <c r="L21" s="13" t="s">
        <v>53</v>
      </c>
      <c r="M21" s="12"/>
      <c r="N21" s="13"/>
      <c r="O21" s="12"/>
      <c r="P21" s="13" t="s">
        <v>53</v>
      </c>
      <c r="Q21" s="14" t="str">
        <f>"－"</f>
        <v>－</v>
      </c>
      <c r="R21" s="15" t="str">
        <f>"－"</f>
        <v>－</v>
      </c>
      <c r="S21" s="15"/>
      <c r="T21" s="15" t="str">
        <f>"－"</f>
        <v>－</v>
      </c>
      <c r="U21" s="15"/>
      <c r="V21" s="15" t="str">
        <f>"－"</f>
        <v>－</v>
      </c>
      <c r="W21" s="12"/>
      <c r="X21" s="16" t="n">
        <f>50</f>
        <v>50.0</v>
      </c>
      <c r="Y21" s="17" t="str">
        <f>"－"</f>
        <v>－</v>
      </c>
      <c r="Z21" s="10" t="s">
        <v>89</v>
      </c>
    </row>
    <row r="22">
      <c r="A22" s="10" t="s">
        <v>46</v>
      </c>
      <c r="B22" s="10" t="s">
        <v>47</v>
      </c>
      <c r="C22" s="10" t="s">
        <v>87</v>
      </c>
      <c r="D22" s="11" t="n">
        <v>147.0</v>
      </c>
      <c r="E22" s="12"/>
      <c r="F22" s="13" t="s">
        <v>53</v>
      </c>
      <c r="G22" s="12"/>
      <c r="H22" s="13" t="s">
        <v>53</v>
      </c>
      <c r="I22" s="12"/>
      <c r="J22" s="13"/>
      <c r="K22" s="12"/>
      <c r="L22" s="13" t="s">
        <v>53</v>
      </c>
      <c r="M22" s="12"/>
      <c r="N22" s="13"/>
      <c r="O22" s="12"/>
      <c r="P22" s="13" t="s">
        <v>53</v>
      </c>
      <c r="Q22" s="14" t="str">
        <f>"－"</f>
        <v>－</v>
      </c>
      <c r="R22" s="15" t="str">
        <f>"－"</f>
        <v>－</v>
      </c>
      <c r="S22" s="15"/>
      <c r="T22" s="15" t="str">
        <f>"－"</f>
        <v>－</v>
      </c>
      <c r="U22" s="15"/>
      <c r="V22" s="15" t="str">
        <f>"－"</f>
        <v>－</v>
      </c>
      <c r="W22" s="12"/>
      <c r="X22" s="16" t="n">
        <f>1</f>
        <v>1.0</v>
      </c>
      <c r="Y22" s="17" t="str">
        <f>"－"</f>
        <v>－</v>
      </c>
      <c r="Z22" s="10" t="s">
        <v>89</v>
      </c>
    </row>
    <row r="23">
      <c r="A23" s="10" t="s">
        <v>46</v>
      </c>
      <c r="B23" s="10" t="s">
        <v>47</v>
      </c>
      <c r="C23" s="10" t="s">
        <v>87</v>
      </c>
      <c r="D23" s="11" t="n">
        <v>149.0</v>
      </c>
      <c r="E23" s="12" t="s">
        <v>57</v>
      </c>
      <c r="F23" s="13" t="s">
        <v>56</v>
      </c>
      <c r="G23" s="12" t="s">
        <v>57</v>
      </c>
      <c r="H23" s="13" t="s">
        <v>56</v>
      </c>
      <c r="I23" s="12"/>
      <c r="J23" s="13"/>
      <c r="K23" s="12" t="s">
        <v>57</v>
      </c>
      <c r="L23" s="13" t="s">
        <v>56</v>
      </c>
      <c r="M23" s="12"/>
      <c r="N23" s="13"/>
      <c r="O23" s="12" t="s">
        <v>90</v>
      </c>
      <c r="P23" s="13" t="s">
        <v>56</v>
      </c>
      <c r="Q23" s="14" t="n">
        <f>0.04</f>
        <v>0.04</v>
      </c>
      <c r="R23" s="15" t="n">
        <f>8</f>
        <v>8.0</v>
      </c>
      <c r="S23" s="15"/>
      <c r="T23" s="15" t="n">
        <f>320000</f>
        <v>320000.0</v>
      </c>
      <c r="U23" s="15"/>
      <c r="V23" s="15" t="str">
        <f>"－"</f>
        <v>－</v>
      </c>
      <c r="W23" s="12"/>
      <c r="X23" s="16" t="n">
        <f>8</f>
        <v>8.0</v>
      </c>
      <c r="Y23" s="17" t="n">
        <f>2</f>
        <v>2.0</v>
      </c>
      <c r="Z23" s="10" t="s">
        <v>89</v>
      </c>
    </row>
    <row r="24">
      <c r="A24" s="10" t="s">
        <v>46</v>
      </c>
      <c r="B24" s="10" t="s">
        <v>91</v>
      </c>
      <c r="C24" s="10" t="s">
        <v>48</v>
      </c>
      <c r="D24" s="11" t="n">
        <v>151.5</v>
      </c>
      <c r="E24" s="12" t="s">
        <v>92</v>
      </c>
      <c r="F24" s="13" t="s">
        <v>93</v>
      </c>
      <c r="G24" s="12" t="s">
        <v>92</v>
      </c>
      <c r="H24" s="13" t="s">
        <v>93</v>
      </c>
      <c r="I24" s="12"/>
      <c r="J24" s="13"/>
      <c r="K24" s="12" t="s">
        <v>70</v>
      </c>
      <c r="L24" s="13" t="s">
        <v>94</v>
      </c>
      <c r="M24" s="12"/>
      <c r="N24" s="13"/>
      <c r="O24" s="12" t="s">
        <v>70</v>
      </c>
      <c r="P24" s="13" t="s">
        <v>94</v>
      </c>
      <c r="Q24" s="14" t="n">
        <f>0.34</f>
        <v>0.34</v>
      </c>
      <c r="R24" s="15" t="n">
        <f>36</f>
        <v>36.0</v>
      </c>
      <c r="S24" s="15"/>
      <c r="T24" s="15" t="n">
        <f>9720000</f>
        <v>9720000.0</v>
      </c>
      <c r="U24" s="15"/>
      <c r="V24" s="15" t="n">
        <f>30</f>
        <v>30.0</v>
      </c>
      <c r="W24" s="12" t="s">
        <v>51</v>
      </c>
      <c r="X24" s="16" t="str">
        <f>"－"</f>
        <v>－</v>
      </c>
      <c r="Y24" s="17" t="n">
        <f>2</f>
        <v>2.0</v>
      </c>
      <c r="Z24" s="10" t="s">
        <v>52</v>
      </c>
    </row>
    <row r="25">
      <c r="A25" s="10" t="s">
        <v>46</v>
      </c>
      <c r="B25" s="10" t="s">
        <v>91</v>
      </c>
      <c r="C25" s="10" t="s">
        <v>48</v>
      </c>
      <c r="D25" s="11" t="n">
        <v>152.0</v>
      </c>
      <c r="E25" s="12" t="s">
        <v>95</v>
      </c>
      <c r="F25" s="13" t="s">
        <v>96</v>
      </c>
      <c r="G25" s="12" t="s">
        <v>90</v>
      </c>
      <c r="H25" s="13" t="s">
        <v>97</v>
      </c>
      <c r="I25" s="12" t="s">
        <v>49</v>
      </c>
      <c r="J25" s="13" t="s">
        <v>98</v>
      </c>
      <c r="K25" s="12" t="s">
        <v>74</v>
      </c>
      <c r="L25" s="13" t="s">
        <v>58</v>
      </c>
      <c r="M25" s="12" t="s">
        <v>92</v>
      </c>
      <c r="N25" s="13" t="s">
        <v>99</v>
      </c>
      <c r="O25" s="12" t="s">
        <v>74</v>
      </c>
      <c r="P25" s="13" t="s">
        <v>59</v>
      </c>
      <c r="Q25" s="14" t="n">
        <f>0.19</f>
        <v>0.19</v>
      </c>
      <c r="R25" s="15" t="n">
        <f>2306</f>
        <v>2306.0</v>
      </c>
      <c r="S25" s="15" t="n">
        <v>250.0</v>
      </c>
      <c r="T25" s="15" t="n">
        <f>428190000</f>
        <v>4.2819E8</v>
      </c>
      <c r="U25" s="15" t="n">
        <v>6.7E7</v>
      </c>
      <c r="V25" s="15" t="str">
        <f>"－"</f>
        <v>－</v>
      </c>
      <c r="W25" s="12" t="s">
        <v>51</v>
      </c>
      <c r="X25" s="16" t="n">
        <f>714</f>
        <v>714.0</v>
      </c>
      <c r="Y25" s="17" t="n">
        <f>19</f>
        <v>19.0</v>
      </c>
      <c r="Z25" s="10" t="s">
        <v>52</v>
      </c>
    </row>
    <row r="26">
      <c r="A26" s="10" t="s">
        <v>46</v>
      </c>
      <c r="B26" s="10" t="s">
        <v>91</v>
      </c>
      <c r="C26" s="10" t="s">
        <v>48</v>
      </c>
      <c r="D26" s="11" t="n">
        <v>152.5</v>
      </c>
      <c r="E26" s="12" t="s">
        <v>49</v>
      </c>
      <c r="F26" s="13" t="s">
        <v>100</v>
      </c>
      <c r="G26" s="12" t="s">
        <v>90</v>
      </c>
      <c r="H26" s="13" t="s">
        <v>101</v>
      </c>
      <c r="I26" s="12" t="s">
        <v>90</v>
      </c>
      <c r="J26" s="13" t="s">
        <v>102</v>
      </c>
      <c r="K26" s="12" t="s">
        <v>88</v>
      </c>
      <c r="L26" s="13" t="s">
        <v>50</v>
      </c>
      <c r="M26" s="12" t="s">
        <v>92</v>
      </c>
      <c r="N26" s="13" t="s">
        <v>64</v>
      </c>
      <c r="O26" s="12" t="s">
        <v>72</v>
      </c>
      <c r="P26" s="13" t="s">
        <v>50</v>
      </c>
      <c r="Q26" s="14" t="n">
        <f>0.05</f>
        <v>0.05</v>
      </c>
      <c r="R26" s="15" t="n">
        <f>4672</f>
        <v>4672.0</v>
      </c>
      <c r="S26" s="15" t="n">
        <v>702.0</v>
      </c>
      <c r="T26" s="15" t="n">
        <f>314890000</f>
        <v>3.1489E8</v>
      </c>
      <c r="U26" s="15" t="n">
        <v>6.084E7</v>
      </c>
      <c r="V26" s="15" t="str">
        <f>"－"</f>
        <v>－</v>
      </c>
      <c r="W26" s="12" t="s">
        <v>51</v>
      </c>
      <c r="X26" s="16" t="n">
        <f>1613</f>
        <v>1613.0</v>
      </c>
      <c r="Y26" s="17" t="n">
        <f>21</f>
        <v>21.0</v>
      </c>
      <c r="Z26" s="10" t="s">
        <v>52</v>
      </c>
    </row>
    <row r="27">
      <c r="A27" s="10" t="s">
        <v>46</v>
      </c>
      <c r="B27" s="10" t="s">
        <v>91</v>
      </c>
      <c r="C27" s="10" t="s">
        <v>48</v>
      </c>
      <c r="D27" s="11" t="n">
        <v>153.0</v>
      </c>
      <c r="E27" s="12" t="s">
        <v>49</v>
      </c>
      <c r="F27" s="13" t="s">
        <v>64</v>
      </c>
      <c r="G27" s="12" t="s">
        <v>49</v>
      </c>
      <c r="H27" s="13" t="s">
        <v>64</v>
      </c>
      <c r="I27" s="12" t="s">
        <v>49</v>
      </c>
      <c r="J27" s="13" t="s">
        <v>59</v>
      </c>
      <c r="K27" s="12" t="s">
        <v>67</v>
      </c>
      <c r="L27" s="13" t="s">
        <v>50</v>
      </c>
      <c r="M27" s="12" t="s">
        <v>92</v>
      </c>
      <c r="N27" s="13" t="s">
        <v>58</v>
      </c>
      <c r="O27" s="12" t="s">
        <v>67</v>
      </c>
      <c r="P27" s="13" t="s">
        <v>50</v>
      </c>
      <c r="Q27" s="14" t="n">
        <f>0.03</f>
        <v>0.03</v>
      </c>
      <c r="R27" s="15" t="n">
        <f>785</f>
        <v>785.0</v>
      </c>
      <c r="S27" s="15" t="n">
        <v>270.0</v>
      </c>
      <c r="T27" s="15" t="n">
        <f>25960000</f>
        <v>2.596E7</v>
      </c>
      <c r="U27" s="15" t="n">
        <v>7100000.0</v>
      </c>
      <c r="V27" s="15" t="str">
        <f>"－"</f>
        <v>－</v>
      </c>
      <c r="W27" s="12" t="s">
        <v>51</v>
      </c>
      <c r="X27" s="16" t="n">
        <f>723</f>
        <v>723.0</v>
      </c>
      <c r="Y27" s="17" t="n">
        <f>11</f>
        <v>11.0</v>
      </c>
      <c r="Z27" s="10" t="s">
        <v>52</v>
      </c>
    </row>
    <row r="28">
      <c r="A28" s="10" t="s">
        <v>46</v>
      </c>
      <c r="B28" s="10" t="s">
        <v>91</v>
      </c>
      <c r="C28" s="10" t="s">
        <v>48</v>
      </c>
      <c r="D28" s="11" t="n">
        <v>153.5</v>
      </c>
      <c r="E28" s="12" t="s">
        <v>90</v>
      </c>
      <c r="F28" s="13" t="s">
        <v>58</v>
      </c>
      <c r="G28" s="12" t="s">
        <v>90</v>
      </c>
      <c r="H28" s="13" t="s">
        <v>59</v>
      </c>
      <c r="I28" s="12"/>
      <c r="J28" s="13"/>
      <c r="K28" s="12" t="s">
        <v>90</v>
      </c>
      <c r="L28" s="13" t="s">
        <v>58</v>
      </c>
      <c r="M28" s="12"/>
      <c r="N28" s="13"/>
      <c r="O28" s="12" t="s">
        <v>90</v>
      </c>
      <c r="P28" s="13" t="s">
        <v>59</v>
      </c>
      <c r="Q28" s="14" t="n">
        <f>0.03</f>
        <v>0.03</v>
      </c>
      <c r="R28" s="15" t="n">
        <f>19</f>
        <v>19.0</v>
      </c>
      <c r="S28" s="15"/>
      <c r="T28" s="15" t="n">
        <f>430000</f>
        <v>430000.0</v>
      </c>
      <c r="U28" s="15"/>
      <c r="V28" s="15" t="str">
        <f>"－"</f>
        <v>－</v>
      </c>
      <c r="W28" s="12" t="s">
        <v>51</v>
      </c>
      <c r="X28" s="16" t="n">
        <f>60</f>
        <v>60.0</v>
      </c>
      <c r="Y28" s="17" t="n">
        <f>1</f>
        <v>1.0</v>
      </c>
      <c r="Z28" s="10" t="s">
        <v>52</v>
      </c>
    </row>
    <row r="29">
      <c r="A29" s="10" t="s">
        <v>46</v>
      </c>
      <c r="B29" s="10" t="s">
        <v>91</v>
      </c>
      <c r="C29" s="10" t="s">
        <v>79</v>
      </c>
      <c r="D29" s="11" t="n">
        <v>151.0</v>
      </c>
      <c r="E29" s="12" t="s">
        <v>70</v>
      </c>
      <c r="F29" s="13" t="s">
        <v>103</v>
      </c>
      <c r="G29" s="12" t="s">
        <v>70</v>
      </c>
      <c r="H29" s="13" t="s">
        <v>103</v>
      </c>
      <c r="I29" s="12"/>
      <c r="J29" s="13"/>
      <c r="K29" s="12" t="s">
        <v>70</v>
      </c>
      <c r="L29" s="13" t="s">
        <v>103</v>
      </c>
      <c r="M29" s="12"/>
      <c r="N29" s="13"/>
      <c r="O29" s="12" t="s">
        <v>70</v>
      </c>
      <c r="P29" s="13" t="s">
        <v>103</v>
      </c>
      <c r="Q29" s="14" t="n">
        <f>0.83</f>
        <v>0.83</v>
      </c>
      <c r="R29" s="15" t="n">
        <f>10</f>
        <v>10.0</v>
      </c>
      <c r="S29" s="15"/>
      <c r="T29" s="15" t="n">
        <f>8300000</f>
        <v>8300000.0</v>
      </c>
      <c r="U29" s="15"/>
      <c r="V29" s="15" t="str">
        <f>"－"</f>
        <v>－</v>
      </c>
      <c r="W29" s="12"/>
      <c r="X29" s="16" t="n">
        <f>10</f>
        <v>10.0</v>
      </c>
      <c r="Y29" s="17" t="n">
        <f>1</f>
        <v>1.0</v>
      </c>
      <c r="Z29" s="10" t="s">
        <v>80</v>
      </c>
    </row>
    <row r="30">
      <c r="A30" s="10" t="s">
        <v>46</v>
      </c>
      <c r="B30" s="10" t="s">
        <v>91</v>
      </c>
      <c r="C30" s="10" t="s">
        <v>79</v>
      </c>
      <c r="D30" s="11" t="n">
        <v>152.0</v>
      </c>
      <c r="E30" s="12" t="s">
        <v>74</v>
      </c>
      <c r="F30" s="13" t="s">
        <v>98</v>
      </c>
      <c r="G30" s="12" t="s">
        <v>74</v>
      </c>
      <c r="H30" s="13" t="s">
        <v>98</v>
      </c>
      <c r="I30" s="12"/>
      <c r="J30" s="13"/>
      <c r="K30" s="12" t="s">
        <v>74</v>
      </c>
      <c r="L30" s="13" t="s">
        <v>104</v>
      </c>
      <c r="M30" s="12"/>
      <c r="N30" s="13"/>
      <c r="O30" s="12" t="s">
        <v>74</v>
      </c>
      <c r="P30" s="13" t="s">
        <v>104</v>
      </c>
      <c r="Q30" s="14" t="n">
        <f>0.25</f>
        <v>0.25</v>
      </c>
      <c r="R30" s="15" t="n">
        <f>266</f>
        <v>266.0</v>
      </c>
      <c r="S30" s="15"/>
      <c r="T30" s="15" t="n">
        <f>68630000</f>
        <v>6.863E7</v>
      </c>
      <c r="U30" s="15"/>
      <c r="V30" s="15" t="str">
        <f>"－"</f>
        <v>－</v>
      </c>
      <c r="W30" s="12"/>
      <c r="X30" s="16" t="n">
        <f>195</f>
        <v>195.0</v>
      </c>
      <c r="Y30" s="17" t="n">
        <f>1</f>
        <v>1.0</v>
      </c>
      <c r="Z30" s="10" t="s">
        <v>80</v>
      </c>
    </row>
    <row r="31">
      <c r="A31" s="10" t="s">
        <v>46</v>
      </c>
      <c r="B31" s="10" t="s">
        <v>91</v>
      </c>
      <c r="C31" s="10" t="s">
        <v>79</v>
      </c>
      <c r="D31" s="11" t="n">
        <v>152.5</v>
      </c>
      <c r="E31" s="12" t="s">
        <v>83</v>
      </c>
      <c r="F31" s="13" t="s">
        <v>105</v>
      </c>
      <c r="G31" s="12" t="s">
        <v>83</v>
      </c>
      <c r="H31" s="13" t="s">
        <v>105</v>
      </c>
      <c r="I31" s="12" t="s">
        <v>67</v>
      </c>
      <c r="J31" s="13" t="s">
        <v>106</v>
      </c>
      <c r="K31" s="12" t="s">
        <v>74</v>
      </c>
      <c r="L31" s="13" t="s">
        <v>85</v>
      </c>
      <c r="M31" s="12" t="s">
        <v>74</v>
      </c>
      <c r="N31" s="13" t="s">
        <v>107</v>
      </c>
      <c r="O31" s="12" t="s">
        <v>74</v>
      </c>
      <c r="P31" s="13" t="s">
        <v>108</v>
      </c>
      <c r="Q31" s="14" t="n">
        <f>0.14</f>
        <v>0.14</v>
      </c>
      <c r="R31" s="15" t="n">
        <f>689</f>
        <v>689.0</v>
      </c>
      <c r="S31" s="15" t="n">
        <v>270.0</v>
      </c>
      <c r="T31" s="15" t="n">
        <f>88205000</f>
        <v>8.8205E7</v>
      </c>
      <c r="U31" s="15" t="n">
        <v>4.1175E7</v>
      </c>
      <c r="V31" s="15" t="str">
        <f>"－"</f>
        <v>－</v>
      </c>
      <c r="W31" s="12"/>
      <c r="X31" s="16" t="n">
        <f>428</f>
        <v>428.0</v>
      </c>
      <c r="Y31" s="17" t="n">
        <f>4</f>
        <v>4.0</v>
      </c>
      <c r="Z31" s="10" t="s">
        <v>80</v>
      </c>
    </row>
    <row r="32">
      <c r="A32" s="10" t="s">
        <v>46</v>
      </c>
      <c r="B32" s="10" t="s">
        <v>91</v>
      </c>
      <c r="C32" s="10" t="s">
        <v>79</v>
      </c>
      <c r="D32" s="11" t="n">
        <v>153.0</v>
      </c>
      <c r="E32" s="12" t="s">
        <v>88</v>
      </c>
      <c r="F32" s="13" t="s">
        <v>75</v>
      </c>
      <c r="G32" s="12" t="s">
        <v>88</v>
      </c>
      <c r="H32" s="13" t="s">
        <v>75</v>
      </c>
      <c r="I32" s="12" t="s">
        <v>67</v>
      </c>
      <c r="J32" s="13" t="s">
        <v>85</v>
      </c>
      <c r="K32" s="12" t="s">
        <v>74</v>
      </c>
      <c r="L32" s="13" t="s">
        <v>59</v>
      </c>
      <c r="M32" s="12" t="s">
        <v>74</v>
      </c>
      <c r="N32" s="13" t="s">
        <v>59</v>
      </c>
      <c r="O32" s="12" t="s">
        <v>74</v>
      </c>
      <c r="P32" s="13" t="s">
        <v>59</v>
      </c>
      <c r="Q32" s="14" t="n">
        <f>0.04</f>
        <v>0.04</v>
      </c>
      <c r="R32" s="15" t="n">
        <f>648</f>
        <v>648.0</v>
      </c>
      <c r="S32" s="15" t="n">
        <v>420.0</v>
      </c>
      <c r="T32" s="15" t="n">
        <f>35800000</f>
        <v>3.58E7</v>
      </c>
      <c r="U32" s="15" t="n">
        <v>2.56E7</v>
      </c>
      <c r="V32" s="15" t="str">
        <f>"－"</f>
        <v>－</v>
      </c>
      <c r="W32" s="12"/>
      <c r="X32" s="16" t="n">
        <f>518</f>
        <v>518.0</v>
      </c>
      <c r="Y32" s="17" t="n">
        <f>3</f>
        <v>3.0</v>
      </c>
      <c r="Z32" s="10" t="s">
        <v>80</v>
      </c>
    </row>
    <row r="33">
      <c r="A33" s="10" t="s">
        <v>46</v>
      </c>
      <c r="B33" s="10" t="s">
        <v>91</v>
      </c>
      <c r="C33" s="10" t="s">
        <v>79</v>
      </c>
      <c r="D33" s="11" t="n">
        <v>153.5</v>
      </c>
      <c r="E33" s="12" t="s">
        <v>67</v>
      </c>
      <c r="F33" s="13" t="s">
        <v>56</v>
      </c>
      <c r="G33" s="12" t="s">
        <v>67</v>
      </c>
      <c r="H33" s="13" t="s">
        <v>56</v>
      </c>
      <c r="I33" s="12" t="s">
        <v>74</v>
      </c>
      <c r="J33" s="13" t="s">
        <v>58</v>
      </c>
      <c r="K33" s="12" t="s">
        <v>74</v>
      </c>
      <c r="L33" s="13" t="s">
        <v>50</v>
      </c>
      <c r="M33" s="12" t="s">
        <v>74</v>
      </c>
      <c r="N33" s="13" t="s">
        <v>58</v>
      </c>
      <c r="O33" s="12" t="s">
        <v>74</v>
      </c>
      <c r="P33" s="13" t="s">
        <v>50</v>
      </c>
      <c r="Q33" s="14" t="n">
        <f>0.02</f>
        <v>0.02</v>
      </c>
      <c r="R33" s="15" t="n">
        <f>247</f>
        <v>247.0</v>
      </c>
      <c r="S33" s="15" t="n">
        <v>50.0</v>
      </c>
      <c r="T33" s="15" t="n">
        <f>5810000</f>
        <v>5810000.0</v>
      </c>
      <c r="U33" s="15" t="n">
        <v>1000000.0</v>
      </c>
      <c r="V33" s="15" t="str">
        <f>"－"</f>
        <v>－</v>
      </c>
      <c r="W33" s="12"/>
      <c r="X33" s="16" t="n">
        <f>72</f>
        <v>72.0</v>
      </c>
      <c r="Y33" s="17" t="n">
        <f>5</f>
        <v>5.0</v>
      </c>
      <c r="Z33" s="10" t="s">
        <v>80</v>
      </c>
    </row>
    <row r="34">
      <c r="A34" s="10" t="s">
        <v>46</v>
      </c>
      <c r="B34" s="10" t="s">
        <v>91</v>
      </c>
      <c r="C34" s="10" t="s">
        <v>79</v>
      </c>
      <c r="D34" s="11" t="n">
        <v>154.0</v>
      </c>
      <c r="E34" s="12" t="s">
        <v>109</v>
      </c>
      <c r="F34" s="13" t="s">
        <v>59</v>
      </c>
      <c r="G34" s="12" t="s">
        <v>109</v>
      </c>
      <c r="H34" s="13" t="s">
        <v>59</v>
      </c>
      <c r="I34" s="12"/>
      <c r="J34" s="13"/>
      <c r="K34" s="12" t="s">
        <v>109</v>
      </c>
      <c r="L34" s="13" t="s">
        <v>59</v>
      </c>
      <c r="M34" s="12"/>
      <c r="N34" s="13"/>
      <c r="O34" s="12" t="s">
        <v>109</v>
      </c>
      <c r="P34" s="13" t="s">
        <v>59</v>
      </c>
      <c r="Q34" s="14" t="n">
        <f>0.03</f>
        <v>0.03</v>
      </c>
      <c r="R34" s="15" t="n">
        <f>10</f>
        <v>10.0</v>
      </c>
      <c r="S34" s="15"/>
      <c r="T34" s="15" t="n">
        <f>300000</f>
        <v>300000.0</v>
      </c>
      <c r="U34" s="15"/>
      <c r="V34" s="15" t="str">
        <f>"－"</f>
        <v>－</v>
      </c>
      <c r="W34" s="12"/>
      <c r="X34" s="16" t="str">
        <f>"－"</f>
        <v>－</v>
      </c>
      <c r="Y34" s="17" t="n">
        <f>1</f>
        <v>1.0</v>
      </c>
      <c r="Z34" s="10" t="s">
        <v>80</v>
      </c>
    </row>
  </sheetData>
  <mergeCells count="30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V1:Z1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5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2019-03-19T12:09:36Z</dcterms:modified>
</cp:coreProperties>
</file>