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<sst xmlns="http://schemas.openxmlformats.org/spreadsheetml/2006/main" count="456" uniqueCount="105">
  <si>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</si>
  <si>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</si>
  <si>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</si>
  <si>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</si>
  <si>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</si>
  <si>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</si>
  <si>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</si>
  <si>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</si>
  <si>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</si>
  <si>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</si>
  <si>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</si>
  <si>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</si>
  <si>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</si>
  <si>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</si>
  <si>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</si>
  <si>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</si>
  <si>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</si>
  <si>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</si>
  <si>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</si>
  <si>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</si>
  <si>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</si>
  <si>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</si>
  <si>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</si>
  <si>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</si>
  <si>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</si>
  <si>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</si>
  <si>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</si>
  <si>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</si>
  <si>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</si>
  <si>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</si>
  <si>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</si>
  <si>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</si>
  <si>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</si>
  <si>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</si>
  <si>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</si>
  <si>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</si>
  <si>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</si>
  <si>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</si>
  <si>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</si>
  <si>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</si>
  <si>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</si>
  <si>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</si>
  <si>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</si>
  <si>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</si>
  <si>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</si>
  <si>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2020/08</t>
  </si>
  <si>
    <t>P</t>
  </si>
  <si>
    <t>2020/09</t>
  </si>
  <si>
    <t>－</t>
  </si>
  <si>
    <t>*</t>
  </si>
  <si>
    <t>2020/08/31</t>
  </si>
  <si>
    <t>12</t>
  </si>
  <si>
    <t>0.0100</t>
  </si>
  <si>
    <t>14</t>
  </si>
  <si>
    <t>0.0300</t>
  </si>
  <si>
    <t>0.0400</t>
  </si>
  <si>
    <t>13</t>
  </si>
  <si>
    <t>31</t>
  </si>
  <si>
    <t>03</t>
  </si>
  <si>
    <t>0.0500</t>
  </si>
  <si>
    <t>28</t>
  </si>
  <si>
    <t>0.2000</t>
  </si>
  <si>
    <t>0.1700</t>
  </si>
  <si>
    <t>24</t>
  </si>
  <si>
    <t>20</t>
  </si>
  <si>
    <t>0.0200</t>
  </si>
  <si>
    <t>0.1600</t>
  </si>
  <si>
    <t>0.5100</t>
  </si>
  <si>
    <t>0.3700</t>
  </si>
  <si>
    <t>05</t>
  </si>
  <si>
    <t>0.0700</t>
  </si>
  <si>
    <t>0.0600</t>
  </si>
  <si>
    <t>0.4500</t>
  </si>
  <si>
    <t>0.4000</t>
  </si>
  <si>
    <t>1.0500</t>
  </si>
  <si>
    <t>1.1200</t>
  </si>
  <si>
    <t>0.2200</t>
  </si>
  <si>
    <t>0.6400</t>
  </si>
  <si>
    <t>2020/10</t>
  </si>
  <si>
    <t>2020/09/30</t>
  </si>
  <si>
    <t>17</t>
  </si>
  <si>
    <t>0.1000</t>
  </si>
  <si>
    <t>0.0800</t>
  </si>
  <si>
    <t>0.1100</t>
  </si>
  <si>
    <t>21</t>
  </si>
  <si>
    <t>0.1200</t>
  </si>
  <si>
    <t>27</t>
  </si>
  <si>
    <t>0.1400</t>
  </si>
  <si>
    <t>0.2800</t>
  </si>
  <si>
    <t>C</t>
  </si>
  <si>
    <t>0.2900</t>
  </si>
  <si>
    <t>0.3000</t>
  </si>
  <si>
    <t>04</t>
  </si>
  <si>
    <t>11</t>
  </si>
  <si>
    <t>0.1825</t>
  </si>
  <si>
    <t>0.1300</t>
  </si>
  <si>
    <t>0.2400</t>
  </si>
  <si>
    <t>0.1750</t>
  </si>
  <si>
    <t>25</t>
  </si>
  <si>
    <t>0.1900</t>
  </si>
  <si>
    <t>0.1950</t>
  </si>
  <si>
    <t>0.0900</t>
  </si>
  <si>
    <t>0.0250</t>
  </si>
  <si>
    <t>2020/12</t>
  </si>
  <si>
    <t>2020/11/30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</si>
</sst>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37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30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7"/>
      <c r="W1" s="37"/>
      <c r="X1" s="37"/>
      <c r="Y1" s="37"/>
      <c r="Z1" s="38"/>
    </row>
    <row customHeight="1" ht="30" r="2" spans="1:26">
      <c r="A2" s="34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7" t="s">
        <v>18</v>
      </c>
      <c r="E3" s="33" t="s">
        <v>40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4" t="s">
        <v>17</v>
      </c>
      <c r="R3" s="26" t="s">
        <v>2</v>
      </c>
      <c r="S3" s="26"/>
      <c r="T3" s="26" t="s">
        <v>24</v>
      </c>
      <c r="U3" s="26"/>
      <c r="V3" s="24" t="s">
        <v>19</v>
      </c>
      <c r="W3" s="27" t="s">
        <v>29</v>
      </c>
      <c r="X3" s="28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7"/>
      <c r="E4" s="20" t="s">
        <v>31</v>
      </c>
      <c r="F4" s="22" t="s">
        <v>4</v>
      </c>
      <c r="G4" s="20" t="s">
        <v>31</v>
      </c>
      <c r="H4" s="22" t="s">
        <v>33</v>
      </c>
      <c r="I4" s="32" t="s">
        <v>5</v>
      </c>
      <c r="J4" s="32"/>
      <c r="K4" s="20" t="s">
        <v>31</v>
      </c>
      <c r="L4" s="22" t="s">
        <v>36</v>
      </c>
      <c r="M4" s="32" t="s">
        <v>5</v>
      </c>
      <c r="N4" s="32"/>
      <c r="O4" s="20" t="s">
        <v>31</v>
      </c>
      <c r="P4" s="2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7"/>
      <c r="X4" s="28"/>
      <c r="Y4" s="25"/>
      <c r="Z4" s="25"/>
    </row>
    <row customHeight="1" ht="26.25" r="5" spans="1:26">
      <c r="A5" s="25"/>
      <c r="B5" s="25"/>
      <c r="C5" s="25"/>
      <c r="D5" s="36"/>
      <c r="E5" s="21"/>
      <c r="F5" s="23"/>
      <c r="G5" s="21"/>
      <c r="H5" s="23"/>
      <c r="I5" s="6" t="s">
        <v>34</v>
      </c>
      <c r="J5" s="7" t="s">
        <v>35</v>
      </c>
      <c r="K5" s="21"/>
      <c r="L5" s="23"/>
      <c r="M5" s="6" t="s">
        <v>34</v>
      </c>
      <c r="N5" s="7" t="s">
        <v>35</v>
      </c>
      <c r="O5" s="21"/>
      <c r="P5" s="23"/>
      <c r="Q5" s="25"/>
      <c r="R5" s="24"/>
      <c r="S5" s="25"/>
      <c r="T5" s="24"/>
      <c r="U5" s="25"/>
      <c r="V5" s="25"/>
      <c r="W5" s="27"/>
      <c r="X5" s="29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18" t="s">
        <v>28</v>
      </c>
      <c r="X6" s="19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145.5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253</f>
        <v>253.0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146.0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50</f>
        <v>50.0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146.5</v>
      </c>
      <c r="E9" s="12"/>
      <c r="F9" s="13" t="s">
        <v>48</v>
      </c>
      <c r="G9" s="12"/>
      <c r="H9" s="13" t="s">
        <v>48</v>
      </c>
      <c r="I9" s="12"/>
      <c r="J9" s="13"/>
      <c r="K9" s="12"/>
      <c r="L9" s="13" t="s">
        <v>48</v>
      </c>
      <c r="M9" s="12"/>
      <c r="N9" s="13"/>
      <c r="O9" s="12"/>
      <c r="P9" s="13" t="s">
        <v>48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49</v>
      </c>
      <c r="X9" s="16" t="n">
        <f>50</f>
        <v>50.0</v>
      </c>
      <c r="Y9" s="17" t="str">
        <f>"－"</f>
        <v>－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147.0</v>
      </c>
      <c r="E10" s="12"/>
      <c r="F10" s="13" t="s">
        <v>48</v>
      </c>
      <c r="G10" s="12"/>
      <c r="H10" s="13" t="s">
        <v>48</v>
      </c>
      <c r="I10" s="12"/>
      <c r="J10" s="13"/>
      <c r="K10" s="12"/>
      <c r="L10" s="13" t="s">
        <v>48</v>
      </c>
      <c r="M10" s="12"/>
      <c r="N10" s="13"/>
      <c r="O10" s="12"/>
      <c r="P10" s="13" t="s">
        <v>48</v>
      </c>
      <c r="Q10" s="14" t="str">
        <f>"－"</f>
        <v>－</v>
      </c>
      <c r="R10" s="15" t="str">
        <f>"－"</f>
        <v>－</v>
      </c>
      <c r="S10" s="15"/>
      <c r="T10" s="15" t="str">
        <f>"－"</f>
        <v>－</v>
      </c>
      <c r="U10" s="15"/>
      <c r="V10" s="15" t="str">
        <f>"－"</f>
        <v>－</v>
      </c>
      <c r="W10" s="12" t="s">
        <v>49</v>
      </c>
      <c r="X10" s="16" t="n">
        <f>1</f>
        <v>1.0</v>
      </c>
      <c r="Y10" s="17" t="str">
        <f>"－"</f>
        <v>－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147.5</v>
      </c>
      <c r="E11" s="12"/>
      <c r="F11" s="13" t="s">
        <v>48</v>
      </c>
      <c r="G11" s="12"/>
      <c r="H11" s="13" t="s">
        <v>48</v>
      </c>
      <c r="I11" s="12"/>
      <c r="J11" s="13"/>
      <c r="K11" s="12"/>
      <c r="L11" s="13" t="s">
        <v>48</v>
      </c>
      <c r="M11" s="12"/>
      <c r="N11" s="13"/>
      <c r="O11" s="12"/>
      <c r="P11" s="13" t="s">
        <v>48</v>
      </c>
      <c r="Q11" s="14" t="str">
        <f>"－"</f>
        <v>－</v>
      </c>
      <c r="R11" s="15" t="str">
        <f>"－"</f>
        <v>－</v>
      </c>
      <c r="S11" s="15"/>
      <c r="T11" s="15" t="str">
        <f>"－"</f>
        <v>－</v>
      </c>
      <c r="U11" s="15"/>
      <c r="V11" s="15" t="str">
        <f>"－"</f>
        <v>－</v>
      </c>
      <c r="W11" s="12" t="s">
        <v>49</v>
      </c>
      <c r="X11" s="16" t="n">
        <f>200</f>
        <v>200.0</v>
      </c>
      <c r="Y11" s="17" t="str">
        <f>"－"</f>
        <v>－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149.0</v>
      </c>
      <c r="E12" s="12"/>
      <c r="F12" s="13" t="s">
        <v>48</v>
      </c>
      <c r="G12" s="12"/>
      <c r="H12" s="13" t="s">
        <v>48</v>
      </c>
      <c r="I12" s="12"/>
      <c r="J12" s="13"/>
      <c r="K12" s="12"/>
      <c r="L12" s="13" t="s">
        <v>48</v>
      </c>
      <c r="M12" s="12"/>
      <c r="N12" s="13"/>
      <c r="O12" s="12"/>
      <c r="P12" s="13" t="s">
        <v>48</v>
      </c>
      <c r="Q12" s="14" t="str">
        <f>"－"</f>
        <v>－</v>
      </c>
      <c r="R12" s="15" t="str">
        <f>"－"</f>
        <v>－</v>
      </c>
      <c r="S12" s="15"/>
      <c r="T12" s="15" t="str">
        <f>"－"</f>
        <v>－</v>
      </c>
      <c r="U12" s="15"/>
      <c r="V12" s="15" t="str">
        <f>"－"</f>
        <v>－</v>
      </c>
      <c r="W12" s="12" t="s">
        <v>49</v>
      </c>
      <c r="X12" s="16" t="n">
        <f>8</f>
        <v>8.0</v>
      </c>
      <c r="Y12" s="17" t="str">
        <f>"－"</f>
        <v>－</v>
      </c>
      <c r="Z12" s="10" t="s">
        <v>50</v>
      </c>
    </row>
    <row r="13">
      <c r="A13" s="10" t="s">
        <v>45</v>
      </c>
      <c r="B13" s="10" t="s">
        <v>46</v>
      </c>
      <c r="C13" s="10" t="s">
        <v>47</v>
      </c>
      <c r="D13" s="11" t="n">
        <v>149.5</v>
      </c>
      <c r="E13" s="12"/>
      <c r="F13" s="13" t="s">
        <v>48</v>
      </c>
      <c r="G13" s="12"/>
      <c r="H13" s="13" t="s">
        <v>48</v>
      </c>
      <c r="I13" s="12"/>
      <c r="J13" s="13"/>
      <c r="K13" s="12"/>
      <c r="L13" s="13" t="s">
        <v>48</v>
      </c>
      <c r="M13" s="12"/>
      <c r="N13" s="13"/>
      <c r="O13" s="12"/>
      <c r="P13" s="13" t="s">
        <v>48</v>
      </c>
      <c r="Q13" s="14" t="str">
        <f>"－"</f>
        <v>－</v>
      </c>
      <c r="R13" s="15" t="str">
        <f>"－"</f>
        <v>－</v>
      </c>
      <c r="S13" s="15"/>
      <c r="T13" s="15" t="str">
        <f>"－"</f>
        <v>－</v>
      </c>
      <c r="U13" s="15"/>
      <c r="V13" s="15" t="str">
        <f>"－"</f>
        <v>－</v>
      </c>
      <c r="W13" s="12" t="s">
        <v>49</v>
      </c>
      <c r="X13" s="16" t="n">
        <f>51</f>
        <v>51.0</v>
      </c>
      <c r="Y13" s="17" t="str">
        <f>"－"</f>
        <v>－</v>
      </c>
      <c r="Z13" s="10" t="s">
        <v>50</v>
      </c>
    </row>
    <row r="14">
      <c r="A14" s="10" t="s">
        <v>45</v>
      </c>
      <c r="B14" s="10" t="s">
        <v>46</v>
      </c>
      <c r="C14" s="10" t="s">
        <v>47</v>
      </c>
      <c r="D14" s="11" t="n">
        <v>150.0</v>
      </c>
      <c r="E14" s="12"/>
      <c r="F14" s="13" t="s">
        <v>48</v>
      </c>
      <c r="G14" s="12"/>
      <c r="H14" s="13" t="s">
        <v>48</v>
      </c>
      <c r="I14" s="12"/>
      <c r="J14" s="13"/>
      <c r="K14" s="12"/>
      <c r="L14" s="13" t="s">
        <v>48</v>
      </c>
      <c r="M14" s="12"/>
      <c r="N14" s="13"/>
      <c r="O14" s="12"/>
      <c r="P14" s="13" t="s">
        <v>48</v>
      </c>
      <c r="Q14" s="14" t="str">
        <f>"－"</f>
        <v>－</v>
      </c>
      <c r="R14" s="15" t="str">
        <f>"－"</f>
        <v>－</v>
      </c>
      <c r="S14" s="15"/>
      <c r="T14" s="15" t="str">
        <f>"－"</f>
        <v>－</v>
      </c>
      <c r="U14" s="15"/>
      <c r="V14" s="15" t="str">
        <f>"－"</f>
        <v>－</v>
      </c>
      <c r="W14" s="12" t="s">
        <v>49</v>
      </c>
      <c r="X14" s="16" t="n">
        <f>105</f>
        <v>105.0</v>
      </c>
      <c r="Y14" s="17" t="str">
        <f>"－"</f>
        <v>－</v>
      </c>
      <c r="Z14" s="10" t="s">
        <v>50</v>
      </c>
    </row>
    <row r="15">
      <c r="A15" s="10" t="s">
        <v>45</v>
      </c>
      <c r="B15" s="10" t="s">
        <v>46</v>
      </c>
      <c r="C15" s="10" t="s">
        <v>47</v>
      </c>
      <c r="D15" s="11" t="n">
        <v>150.5</v>
      </c>
      <c r="E15" s="12" t="s">
        <v>51</v>
      </c>
      <c r="F15" s="13" t="s">
        <v>52</v>
      </c>
      <c r="G15" s="12" t="s">
        <v>51</v>
      </c>
      <c r="H15" s="13" t="s">
        <v>52</v>
      </c>
      <c r="I15" s="12"/>
      <c r="J15" s="13"/>
      <c r="K15" s="12" t="s">
        <v>51</v>
      </c>
      <c r="L15" s="13" t="s">
        <v>52</v>
      </c>
      <c r="M15" s="12"/>
      <c r="N15" s="13"/>
      <c r="O15" s="12" t="s">
        <v>53</v>
      </c>
      <c r="P15" s="13" t="s">
        <v>52</v>
      </c>
      <c r="Q15" s="14" t="n">
        <f>0.01</f>
        <v>0.01</v>
      </c>
      <c r="R15" s="15" t="n">
        <f>70</f>
        <v>70.0</v>
      </c>
      <c r="S15" s="15"/>
      <c r="T15" s="15" t="n">
        <f>700000</f>
        <v>700000.0</v>
      </c>
      <c r="U15" s="15"/>
      <c r="V15" s="15" t="str">
        <f>"－"</f>
        <v>－</v>
      </c>
      <c r="W15" s="12" t="s">
        <v>49</v>
      </c>
      <c r="X15" s="16" t="n">
        <f>30</f>
        <v>30.0</v>
      </c>
      <c r="Y15" s="17" t="n">
        <f>2</f>
        <v>2.0</v>
      </c>
      <c r="Z15" s="10" t="s">
        <v>50</v>
      </c>
    </row>
    <row r="16">
      <c r="A16" s="10" t="s">
        <v>45</v>
      </c>
      <c r="B16" s="10" t="s">
        <v>46</v>
      </c>
      <c r="C16" s="10" t="s">
        <v>47</v>
      </c>
      <c r="D16" s="11" t="n">
        <v>151.0</v>
      </c>
      <c r="E16" s="12" t="s">
        <v>51</v>
      </c>
      <c r="F16" s="13" t="s">
        <v>54</v>
      </c>
      <c r="G16" s="12" t="s">
        <v>53</v>
      </c>
      <c r="H16" s="13" t="s">
        <v>55</v>
      </c>
      <c r="I16" s="12"/>
      <c r="J16" s="13"/>
      <c r="K16" s="12" t="s">
        <v>56</v>
      </c>
      <c r="L16" s="13" t="s">
        <v>52</v>
      </c>
      <c r="M16" s="12"/>
      <c r="N16" s="13"/>
      <c r="O16" s="12" t="s">
        <v>57</v>
      </c>
      <c r="P16" s="13" t="s">
        <v>52</v>
      </c>
      <c r="Q16" s="14" t="n">
        <f>0.02</f>
        <v>0.02</v>
      </c>
      <c r="R16" s="15" t="n">
        <f>500</f>
        <v>500.0</v>
      </c>
      <c r="S16" s="15"/>
      <c r="T16" s="15" t="n">
        <f>11790000</f>
        <v>1.179E7</v>
      </c>
      <c r="U16" s="15"/>
      <c r="V16" s="15" t="str">
        <f>"－"</f>
        <v>－</v>
      </c>
      <c r="W16" s="12" t="s">
        <v>49</v>
      </c>
      <c r="X16" s="16" t="n">
        <f>250</f>
        <v>250.0</v>
      </c>
      <c r="Y16" s="17" t="n">
        <f>7</f>
        <v>7.0</v>
      </c>
      <c r="Z16" s="10" t="s">
        <v>50</v>
      </c>
    </row>
    <row r="17">
      <c r="A17" s="10" t="s">
        <v>45</v>
      </c>
      <c r="B17" s="10" t="s">
        <v>46</v>
      </c>
      <c r="C17" s="10" t="s">
        <v>47</v>
      </c>
      <c r="D17" s="11" t="n">
        <v>151.5</v>
      </c>
      <c r="E17" s="12" t="s">
        <v>58</v>
      </c>
      <c r="F17" s="13" t="s">
        <v>59</v>
      </c>
      <c r="G17" s="12" t="s">
        <v>60</v>
      </c>
      <c r="H17" s="13" t="s">
        <v>61</v>
      </c>
      <c r="I17" s="12" t="s">
        <v>53</v>
      </c>
      <c r="J17" s="13" t="s">
        <v>62</v>
      </c>
      <c r="K17" s="12" t="s">
        <v>63</v>
      </c>
      <c r="L17" s="13" t="s">
        <v>52</v>
      </c>
      <c r="M17" s="12" t="s">
        <v>64</v>
      </c>
      <c r="N17" s="13" t="s">
        <v>65</v>
      </c>
      <c r="O17" s="12" t="s">
        <v>57</v>
      </c>
      <c r="P17" s="13" t="s">
        <v>52</v>
      </c>
      <c r="Q17" s="14" t="n">
        <f>0.05</f>
        <v>0.05</v>
      </c>
      <c r="R17" s="15" t="n">
        <f>7192</f>
        <v>7192.0</v>
      </c>
      <c r="S17" s="15" t="n">
        <v>270.0</v>
      </c>
      <c r="T17" s="15" t="n">
        <f>392820000</f>
        <v>3.9282E8</v>
      </c>
      <c r="U17" s="15" t="n">
        <v>2.436E7</v>
      </c>
      <c r="V17" s="15" t="str">
        <f>"－"</f>
        <v>－</v>
      </c>
      <c r="W17" s="12" t="s">
        <v>49</v>
      </c>
      <c r="X17" s="16" t="n">
        <f>1113</f>
        <v>1113.0</v>
      </c>
      <c r="Y17" s="17" t="n">
        <f>20</f>
        <v>20.0</v>
      </c>
      <c r="Z17" s="10" t="s">
        <v>50</v>
      </c>
    </row>
    <row r="18">
      <c r="A18" s="10" t="s">
        <v>45</v>
      </c>
      <c r="B18" s="10" t="s">
        <v>46</v>
      </c>
      <c r="C18" s="10" t="s">
        <v>47</v>
      </c>
      <c r="D18" s="11" t="n">
        <v>152.0</v>
      </c>
      <c r="E18" s="12" t="s">
        <v>58</v>
      </c>
      <c r="F18" s="13" t="s">
        <v>66</v>
      </c>
      <c r="G18" s="12" t="s">
        <v>60</v>
      </c>
      <c r="H18" s="13" t="s">
        <v>67</v>
      </c>
      <c r="I18" s="12" t="s">
        <v>53</v>
      </c>
      <c r="J18" s="13" t="s">
        <v>68</v>
      </c>
      <c r="K18" s="12" t="s">
        <v>69</v>
      </c>
      <c r="L18" s="13" t="s">
        <v>70</v>
      </c>
      <c r="M18" s="12" t="s">
        <v>69</v>
      </c>
      <c r="N18" s="13" t="s">
        <v>71</v>
      </c>
      <c r="O18" s="12" t="s">
        <v>57</v>
      </c>
      <c r="P18" s="13" t="s">
        <v>72</v>
      </c>
      <c r="Q18" s="14" t="n">
        <f>0.23</f>
        <v>0.23</v>
      </c>
      <c r="R18" s="15" t="n">
        <f>3035</f>
        <v>3035.0</v>
      </c>
      <c r="S18" s="15" t="n">
        <v>125.0</v>
      </c>
      <c r="T18" s="15" t="n">
        <f>490360000</f>
        <v>4.9036E8</v>
      </c>
      <c r="U18" s="15" t="n">
        <v>1.675E7</v>
      </c>
      <c r="V18" s="15" t="n">
        <f>1196</f>
        <v>1196.0</v>
      </c>
      <c r="W18" s="12" t="s">
        <v>49</v>
      </c>
      <c r="X18" s="16" t="str">
        <f>"－"</f>
        <v>－</v>
      </c>
      <c r="Y18" s="17" t="n">
        <f>20</f>
        <v>20.0</v>
      </c>
      <c r="Z18" s="10" t="s">
        <v>50</v>
      </c>
    </row>
    <row r="19">
      <c r="A19" s="10" t="s">
        <v>45</v>
      </c>
      <c r="B19" s="10" t="s">
        <v>46</v>
      </c>
      <c r="C19" s="10" t="s">
        <v>47</v>
      </c>
      <c r="D19" s="11" t="n">
        <v>152.5</v>
      </c>
      <c r="E19" s="12" t="s">
        <v>58</v>
      </c>
      <c r="F19" s="13" t="s">
        <v>73</v>
      </c>
      <c r="G19" s="12" t="s">
        <v>57</v>
      </c>
      <c r="H19" s="13" t="s">
        <v>74</v>
      </c>
      <c r="I19" s="12" t="s">
        <v>60</v>
      </c>
      <c r="J19" s="13" t="s">
        <v>75</v>
      </c>
      <c r="K19" s="12" t="s">
        <v>69</v>
      </c>
      <c r="L19" s="13" t="s">
        <v>76</v>
      </c>
      <c r="M19" s="12" t="s">
        <v>51</v>
      </c>
      <c r="N19" s="13" t="s">
        <v>77</v>
      </c>
      <c r="O19" s="12" t="s">
        <v>57</v>
      </c>
      <c r="P19" s="13" t="s">
        <v>74</v>
      </c>
      <c r="Q19" s="14" t="n">
        <f>0.49</f>
        <v>0.49</v>
      </c>
      <c r="R19" s="15" t="n">
        <f>532</f>
        <v>532.0</v>
      </c>
      <c r="S19" s="15" t="n">
        <v>108.0</v>
      </c>
      <c r="T19" s="15" t="n">
        <f>250350000</f>
        <v>2.5035E8</v>
      </c>
      <c r="U19" s="15" t="n">
        <v>9.58E7</v>
      </c>
      <c r="V19" s="15" t="n">
        <f>199</f>
        <v>199.0</v>
      </c>
      <c r="W19" s="12" t="s">
        <v>49</v>
      </c>
      <c r="X19" s="16" t="str">
        <f>"－"</f>
        <v>－</v>
      </c>
      <c r="Y19" s="17" t="n">
        <f>9</f>
        <v>9.0</v>
      </c>
      <c r="Z19" s="10" t="s">
        <v>50</v>
      </c>
    </row>
    <row r="20">
      <c r="A20" s="10" t="s">
        <v>45</v>
      </c>
      <c r="B20" s="10" t="s">
        <v>46</v>
      </c>
      <c r="C20" s="10" t="s">
        <v>78</v>
      </c>
      <c r="D20" s="11" t="n">
        <v>146.5</v>
      </c>
      <c r="E20" s="12" t="s">
        <v>60</v>
      </c>
      <c r="F20" s="13" t="s">
        <v>52</v>
      </c>
      <c r="G20" s="12" t="s">
        <v>60</v>
      </c>
      <c r="H20" s="13" t="s">
        <v>52</v>
      </c>
      <c r="I20" s="12"/>
      <c r="J20" s="13"/>
      <c r="K20" s="12" t="s">
        <v>60</v>
      </c>
      <c r="L20" s="13" t="s">
        <v>52</v>
      </c>
      <c r="M20" s="12"/>
      <c r="N20" s="13"/>
      <c r="O20" s="12" t="s">
        <v>60</v>
      </c>
      <c r="P20" s="13" t="s">
        <v>52</v>
      </c>
      <c r="Q20" s="14" t="n">
        <f>0.01</f>
        <v>0.01</v>
      </c>
      <c r="R20" s="15" t="n">
        <f>50</f>
        <v>50.0</v>
      </c>
      <c r="S20" s="15"/>
      <c r="T20" s="15" t="n">
        <f>500000</f>
        <v>500000.0</v>
      </c>
      <c r="U20" s="15"/>
      <c r="V20" s="15" t="str">
        <f>"－"</f>
        <v>－</v>
      </c>
      <c r="W20" s="12"/>
      <c r="X20" s="16" t="str">
        <f>"－"</f>
        <v>－</v>
      </c>
      <c r="Y20" s="17" t="n">
        <f>1</f>
        <v>1.0</v>
      </c>
      <c r="Z20" s="10" t="s">
        <v>79</v>
      </c>
    </row>
    <row r="21">
      <c r="A21" s="10" t="s">
        <v>45</v>
      </c>
      <c r="B21" s="10" t="s">
        <v>46</v>
      </c>
      <c r="C21" s="10" t="s">
        <v>78</v>
      </c>
      <c r="D21" s="11" t="n">
        <v>147.5</v>
      </c>
      <c r="E21" s="12" t="s">
        <v>80</v>
      </c>
      <c r="F21" s="13" t="s">
        <v>81</v>
      </c>
      <c r="G21" s="12" t="s">
        <v>80</v>
      </c>
      <c r="H21" s="13" t="s">
        <v>81</v>
      </c>
      <c r="I21" s="12"/>
      <c r="J21" s="13"/>
      <c r="K21" s="12" t="s">
        <v>80</v>
      </c>
      <c r="L21" s="13" t="s">
        <v>81</v>
      </c>
      <c r="M21" s="12"/>
      <c r="N21" s="13"/>
      <c r="O21" s="12" t="s">
        <v>80</v>
      </c>
      <c r="P21" s="13" t="s">
        <v>81</v>
      </c>
      <c r="Q21" s="14" t="n">
        <f>0.1</f>
        <v>0.1</v>
      </c>
      <c r="R21" s="15" t="n">
        <f>3</f>
        <v>3.0</v>
      </c>
      <c r="S21" s="15"/>
      <c r="T21" s="15" t="n">
        <f>300000</f>
        <v>300000.0</v>
      </c>
      <c r="U21" s="15"/>
      <c r="V21" s="15" t="str">
        <f>"－"</f>
        <v>－</v>
      </c>
      <c r="W21" s="12"/>
      <c r="X21" s="16" t="n">
        <f>3</f>
        <v>3.0</v>
      </c>
      <c r="Y21" s="17" t="n">
        <f>1</f>
        <v>1.0</v>
      </c>
      <c r="Z21" s="10" t="s">
        <v>79</v>
      </c>
    </row>
    <row r="22">
      <c r="A22" s="10" t="s">
        <v>45</v>
      </c>
      <c r="B22" s="10" t="s">
        <v>46</v>
      </c>
      <c r="C22" s="10" t="s">
        <v>78</v>
      </c>
      <c r="D22" s="11" t="n">
        <v>150.0</v>
      </c>
      <c r="E22" s="12" t="s">
        <v>57</v>
      </c>
      <c r="F22" s="13" t="s">
        <v>54</v>
      </c>
      <c r="G22" s="12" t="s">
        <v>57</v>
      </c>
      <c r="H22" s="13" t="s">
        <v>54</v>
      </c>
      <c r="I22" s="12"/>
      <c r="J22" s="13"/>
      <c r="K22" s="12" t="s">
        <v>57</v>
      </c>
      <c r="L22" s="13" t="s">
        <v>54</v>
      </c>
      <c r="M22" s="12"/>
      <c r="N22" s="13"/>
      <c r="O22" s="12" t="s">
        <v>57</v>
      </c>
      <c r="P22" s="13" t="s">
        <v>54</v>
      </c>
      <c r="Q22" s="14" t="n">
        <f>0.03</f>
        <v>0.03</v>
      </c>
      <c r="R22" s="15" t="n">
        <f>10</f>
        <v>10.0</v>
      </c>
      <c r="S22" s="15"/>
      <c r="T22" s="15" t="n">
        <f>300000</f>
        <v>300000.0</v>
      </c>
      <c r="U22" s="15"/>
      <c r="V22" s="15" t="str">
        <f>"－"</f>
        <v>－</v>
      </c>
      <c r="W22" s="12"/>
      <c r="X22" s="16" t="n">
        <f>10</f>
        <v>10.0</v>
      </c>
      <c r="Y22" s="17" t="n">
        <f>1</f>
        <v>1.0</v>
      </c>
      <c r="Z22" s="10" t="s">
        <v>79</v>
      </c>
    </row>
    <row r="23">
      <c r="A23" s="10" t="s">
        <v>45</v>
      </c>
      <c r="B23" s="10" t="s">
        <v>46</v>
      </c>
      <c r="C23" s="10" t="s">
        <v>78</v>
      </c>
      <c r="D23" s="11" t="n">
        <v>150.5</v>
      </c>
      <c r="E23" s="12" t="s">
        <v>64</v>
      </c>
      <c r="F23" s="13" t="s">
        <v>82</v>
      </c>
      <c r="G23" s="12" t="s">
        <v>60</v>
      </c>
      <c r="H23" s="13" t="s">
        <v>83</v>
      </c>
      <c r="I23" s="12" t="s">
        <v>57</v>
      </c>
      <c r="J23" s="13" t="s">
        <v>82</v>
      </c>
      <c r="K23" s="12" t="s">
        <v>60</v>
      </c>
      <c r="L23" s="13" t="s">
        <v>54</v>
      </c>
      <c r="M23" s="12" t="s">
        <v>57</v>
      </c>
      <c r="N23" s="13" t="s">
        <v>71</v>
      </c>
      <c r="O23" s="12" t="s">
        <v>57</v>
      </c>
      <c r="P23" s="13" t="s">
        <v>59</v>
      </c>
      <c r="Q23" s="14" t="n">
        <f>0.08</f>
        <v>0.08</v>
      </c>
      <c r="R23" s="15" t="n">
        <f>441</f>
        <v>441.0</v>
      </c>
      <c r="S23" s="15" t="n">
        <v>100.0</v>
      </c>
      <c r="T23" s="15" t="n">
        <f>26610000</f>
        <v>2.661E7</v>
      </c>
      <c r="U23" s="15" t="n">
        <v>7500000.0</v>
      </c>
      <c r="V23" s="15" t="str">
        <f>"－"</f>
        <v>－</v>
      </c>
      <c r="W23" s="12"/>
      <c r="X23" s="16" t="n">
        <f>236</f>
        <v>236.0</v>
      </c>
      <c r="Y23" s="17" t="n">
        <f>3</f>
        <v>3.0</v>
      </c>
      <c r="Z23" s="10" t="s">
        <v>79</v>
      </c>
    </row>
    <row r="24">
      <c r="A24" s="10" t="s">
        <v>45</v>
      </c>
      <c r="B24" s="10" t="s">
        <v>46</v>
      </c>
      <c r="C24" s="10" t="s">
        <v>78</v>
      </c>
      <c r="D24" s="11" t="n">
        <v>151.0</v>
      </c>
      <c r="E24" s="12" t="s">
        <v>84</v>
      </c>
      <c r="F24" s="13" t="s">
        <v>59</v>
      </c>
      <c r="G24" s="12" t="s">
        <v>60</v>
      </c>
      <c r="H24" s="13" t="s">
        <v>61</v>
      </c>
      <c r="I24" s="12" t="s">
        <v>60</v>
      </c>
      <c r="J24" s="13" t="s">
        <v>81</v>
      </c>
      <c r="K24" s="12" t="s">
        <v>84</v>
      </c>
      <c r="L24" s="13" t="s">
        <v>59</v>
      </c>
      <c r="M24" s="12" t="s">
        <v>60</v>
      </c>
      <c r="N24" s="13" t="s">
        <v>81</v>
      </c>
      <c r="O24" s="12" t="s">
        <v>57</v>
      </c>
      <c r="P24" s="13" t="s">
        <v>85</v>
      </c>
      <c r="Q24" s="14" t="n">
        <f>0.1</f>
        <v>0.1</v>
      </c>
      <c r="R24" s="15" t="n">
        <f>712</f>
        <v>712.0</v>
      </c>
      <c r="S24" s="15" t="n">
        <v>2.0</v>
      </c>
      <c r="T24" s="15" t="n">
        <f>77840000</f>
        <v>7.784E7</v>
      </c>
      <c r="U24" s="15" t="n">
        <v>200000.0</v>
      </c>
      <c r="V24" s="15" t="str">
        <f>"－"</f>
        <v>－</v>
      </c>
      <c r="W24" s="12"/>
      <c r="X24" s="16" t="n">
        <f>230</f>
        <v>230.0</v>
      </c>
      <c r="Y24" s="17" t="n">
        <f>5</f>
        <v>5.0</v>
      </c>
      <c r="Z24" s="10" t="s">
        <v>79</v>
      </c>
    </row>
    <row r="25">
      <c r="A25" s="10" t="s">
        <v>45</v>
      </c>
      <c r="B25" s="10" t="s">
        <v>46</v>
      </c>
      <c r="C25" s="10" t="s">
        <v>78</v>
      </c>
      <c r="D25" s="11" t="n">
        <v>151.5</v>
      </c>
      <c r="E25" s="12" t="s">
        <v>86</v>
      </c>
      <c r="F25" s="13" t="s">
        <v>87</v>
      </c>
      <c r="G25" s="12" t="s">
        <v>57</v>
      </c>
      <c r="H25" s="13" t="s">
        <v>88</v>
      </c>
      <c r="I25" s="12"/>
      <c r="J25" s="13"/>
      <c r="K25" s="12" t="s">
        <v>86</v>
      </c>
      <c r="L25" s="13" t="s">
        <v>87</v>
      </c>
      <c r="M25" s="12"/>
      <c r="N25" s="13"/>
      <c r="O25" s="12" t="s">
        <v>57</v>
      </c>
      <c r="P25" s="13" t="s">
        <v>88</v>
      </c>
      <c r="Q25" s="14" t="n">
        <f>0.24</f>
        <v>0.24</v>
      </c>
      <c r="R25" s="15" t="n">
        <f>102</f>
        <v>102.0</v>
      </c>
      <c r="S25" s="15"/>
      <c r="T25" s="15" t="n">
        <f>24500000</f>
        <v>2.45E7</v>
      </c>
      <c r="U25" s="15"/>
      <c r="V25" s="15" t="str">
        <f>"－"</f>
        <v>－</v>
      </c>
      <c r="W25" s="12"/>
      <c r="X25" s="16" t="n">
        <f>76</f>
        <v>76.0</v>
      </c>
      <c r="Y25" s="17" t="n">
        <f>3</f>
        <v>3.0</v>
      </c>
      <c r="Z25" s="10" t="s">
        <v>79</v>
      </c>
    </row>
    <row r="26">
      <c r="A26" s="10" t="s">
        <v>45</v>
      </c>
      <c r="B26" s="10" t="s">
        <v>89</v>
      </c>
      <c r="C26" s="10" t="s">
        <v>47</v>
      </c>
      <c r="D26" s="11" t="n">
        <v>151.5</v>
      </c>
      <c r="E26" s="12" t="s">
        <v>53</v>
      </c>
      <c r="F26" s="13" t="s">
        <v>90</v>
      </c>
      <c r="G26" s="12" t="s">
        <v>53</v>
      </c>
      <c r="H26" s="13" t="s">
        <v>91</v>
      </c>
      <c r="I26" s="12"/>
      <c r="J26" s="13"/>
      <c r="K26" s="12" t="s">
        <v>57</v>
      </c>
      <c r="L26" s="13" t="s">
        <v>54</v>
      </c>
      <c r="M26" s="12"/>
      <c r="N26" s="13"/>
      <c r="O26" s="12" t="s">
        <v>57</v>
      </c>
      <c r="P26" s="13" t="s">
        <v>82</v>
      </c>
      <c r="Q26" s="14" t="n">
        <f>0.15</f>
        <v>0.15</v>
      </c>
      <c r="R26" s="15" t="n">
        <f>360</f>
        <v>360.0</v>
      </c>
      <c r="S26" s="15"/>
      <c r="T26" s="15" t="n">
        <f>37820000</f>
        <v>3.782E7</v>
      </c>
      <c r="U26" s="15"/>
      <c r="V26" s="15" t="n">
        <f>125</f>
        <v>125.0</v>
      </c>
      <c r="W26" s="12" t="s">
        <v>49</v>
      </c>
      <c r="X26" s="16" t="str">
        <f>"－"</f>
        <v>－</v>
      </c>
      <c r="Y26" s="17" t="n">
        <f>3</f>
        <v>3.0</v>
      </c>
      <c r="Z26" s="10" t="s">
        <v>50</v>
      </c>
    </row>
    <row r="27">
      <c r="A27" s="10" t="s">
        <v>45</v>
      </c>
      <c r="B27" s="10" t="s">
        <v>89</v>
      </c>
      <c r="C27" s="10" t="s">
        <v>47</v>
      </c>
      <c r="D27" s="11" t="n">
        <v>152.0</v>
      </c>
      <c r="E27" s="12" t="s">
        <v>92</v>
      </c>
      <c r="F27" s="13" t="s">
        <v>72</v>
      </c>
      <c r="G27" s="12" t="s">
        <v>92</v>
      </c>
      <c r="H27" s="13" t="s">
        <v>72</v>
      </c>
      <c r="I27" s="12" t="s">
        <v>93</v>
      </c>
      <c r="J27" s="13" t="s">
        <v>94</v>
      </c>
      <c r="K27" s="12" t="s">
        <v>60</v>
      </c>
      <c r="L27" s="13" t="s">
        <v>52</v>
      </c>
      <c r="M27" s="12" t="s">
        <v>53</v>
      </c>
      <c r="N27" s="13" t="s">
        <v>70</v>
      </c>
      <c r="O27" s="12" t="s">
        <v>60</v>
      </c>
      <c r="P27" s="13" t="s">
        <v>52</v>
      </c>
      <c r="Q27" s="14" t="n">
        <f>0.12</f>
        <v>0.12</v>
      </c>
      <c r="R27" s="15" t="n">
        <f>5587</f>
        <v>5587.0</v>
      </c>
      <c r="S27" s="15" t="n">
        <v>145.0</v>
      </c>
      <c r="T27" s="15" t="n">
        <f>509477500</f>
        <v>5.094775E8</v>
      </c>
      <c r="U27" s="15" t="n">
        <v>1.80875E7</v>
      </c>
      <c r="V27" s="15" t="str">
        <f>"－"</f>
        <v>－</v>
      </c>
      <c r="W27" s="12" t="s">
        <v>49</v>
      </c>
      <c r="X27" s="16" t="n">
        <f>1358</f>
        <v>1358.0</v>
      </c>
      <c r="Y27" s="17" t="n">
        <f>16</f>
        <v>16.0</v>
      </c>
      <c r="Z27" s="10" t="s">
        <v>50</v>
      </c>
    </row>
    <row r="28">
      <c r="A28" s="10" t="s">
        <v>45</v>
      </c>
      <c r="B28" s="10" t="s">
        <v>89</v>
      </c>
      <c r="C28" s="10" t="s">
        <v>47</v>
      </c>
      <c r="D28" s="11" t="n">
        <v>152.5</v>
      </c>
      <c r="E28" s="12" t="s">
        <v>58</v>
      </c>
      <c r="F28" s="13" t="s">
        <v>95</v>
      </c>
      <c r="G28" s="12" t="s">
        <v>69</v>
      </c>
      <c r="H28" s="13" t="s">
        <v>96</v>
      </c>
      <c r="I28" s="12" t="s">
        <v>69</v>
      </c>
      <c r="J28" s="13" t="s">
        <v>97</v>
      </c>
      <c r="K28" s="12" t="s">
        <v>64</v>
      </c>
      <c r="L28" s="13" t="s">
        <v>52</v>
      </c>
      <c r="M28" s="12" t="s">
        <v>56</v>
      </c>
      <c r="N28" s="13" t="s">
        <v>65</v>
      </c>
      <c r="O28" s="12" t="s">
        <v>86</v>
      </c>
      <c r="P28" s="13" t="s">
        <v>52</v>
      </c>
      <c r="Q28" s="14" t="n">
        <f>0.06</f>
        <v>0.06</v>
      </c>
      <c r="R28" s="15" t="n">
        <f>5065</f>
        <v>5065.0</v>
      </c>
      <c r="S28" s="15" t="n">
        <v>292.0</v>
      </c>
      <c r="T28" s="15" t="n">
        <f>404285000</f>
        <v>4.04285E8</v>
      </c>
      <c r="U28" s="15" t="n">
        <v>1.9565E7</v>
      </c>
      <c r="V28" s="15" t="str">
        <f>"－"</f>
        <v>－</v>
      </c>
      <c r="W28" s="12" t="s">
        <v>49</v>
      </c>
      <c r="X28" s="16" t="n">
        <f>1650</f>
        <v>1650.0</v>
      </c>
      <c r="Y28" s="17" t="n">
        <f>17</f>
        <v>17.0</v>
      </c>
      <c r="Z28" s="10" t="s">
        <v>50</v>
      </c>
    </row>
    <row r="29">
      <c r="A29" s="10" t="s">
        <v>45</v>
      </c>
      <c r="B29" s="10" t="s">
        <v>89</v>
      </c>
      <c r="C29" s="10" t="s">
        <v>47</v>
      </c>
      <c r="D29" s="11" t="n">
        <v>153.0</v>
      </c>
      <c r="E29" s="12" t="s">
        <v>58</v>
      </c>
      <c r="F29" s="13" t="s">
        <v>55</v>
      </c>
      <c r="G29" s="12" t="s">
        <v>69</v>
      </c>
      <c r="H29" s="13" t="s">
        <v>82</v>
      </c>
      <c r="I29" s="12" t="s">
        <v>69</v>
      </c>
      <c r="J29" s="13" t="s">
        <v>71</v>
      </c>
      <c r="K29" s="12" t="s">
        <v>51</v>
      </c>
      <c r="L29" s="13" t="s">
        <v>52</v>
      </c>
      <c r="M29" s="12" t="s">
        <v>93</v>
      </c>
      <c r="N29" s="13" t="s">
        <v>52</v>
      </c>
      <c r="O29" s="12" t="s">
        <v>86</v>
      </c>
      <c r="P29" s="13" t="s">
        <v>52</v>
      </c>
      <c r="Q29" s="14" t="n">
        <f>0.03</f>
        <v>0.03</v>
      </c>
      <c r="R29" s="15" t="n">
        <f>1294</f>
        <v>1294.0</v>
      </c>
      <c r="S29" s="15" t="n">
        <v>225.0</v>
      </c>
      <c r="T29" s="15" t="n">
        <f>55320000</f>
        <v>5.532E7</v>
      </c>
      <c r="U29" s="15" t="n">
        <v>1.085E7</v>
      </c>
      <c r="V29" s="15" t="str">
        <f>"－"</f>
        <v>－</v>
      </c>
      <c r="W29" s="12" t="s">
        <v>49</v>
      </c>
      <c r="X29" s="16" t="n">
        <f>1049</f>
        <v>1049.0</v>
      </c>
      <c r="Y29" s="17" t="n">
        <f>9</f>
        <v>9.0</v>
      </c>
      <c r="Z29" s="10" t="s">
        <v>50</v>
      </c>
    </row>
    <row r="30">
      <c r="A30" s="10" t="s">
        <v>45</v>
      </c>
      <c r="B30" s="10" t="s">
        <v>89</v>
      </c>
      <c r="C30" s="10" t="s">
        <v>47</v>
      </c>
      <c r="D30" s="11" t="n">
        <v>153.5</v>
      </c>
      <c r="E30" s="12" t="s">
        <v>69</v>
      </c>
      <c r="F30" s="13" t="s">
        <v>65</v>
      </c>
      <c r="G30" s="12" t="s">
        <v>69</v>
      </c>
      <c r="H30" s="13" t="s">
        <v>65</v>
      </c>
      <c r="I30" s="12"/>
      <c r="J30" s="13"/>
      <c r="K30" s="12" t="s">
        <v>69</v>
      </c>
      <c r="L30" s="13" t="s">
        <v>65</v>
      </c>
      <c r="M30" s="12"/>
      <c r="N30" s="13"/>
      <c r="O30" s="12" t="s">
        <v>69</v>
      </c>
      <c r="P30" s="13" t="s">
        <v>65</v>
      </c>
      <c r="Q30" s="14" t="n">
        <f>0.02</f>
        <v>0.02</v>
      </c>
      <c r="R30" s="15" t="n">
        <f>115</f>
        <v>115.0</v>
      </c>
      <c r="S30" s="15"/>
      <c r="T30" s="15" t="n">
        <f>2300000</f>
        <v>2300000.0</v>
      </c>
      <c r="U30" s="15"/>
      <c r="V30" s="15" t="str">
        <f>"－"</f>
        <v>－</v>
      </c>
      <c r="W30" s="12" t="s">
        <v>49</v>
      </c>
      <c r="X30" s="16" t="n">
        <f>411</f>
        <v>411.0</v>
      </c>
      <c r="Y30" s="17" t="n">
        <f>1</f>
        <v>1.0</v>
      </c>
      <c r="Z30" s="10" t="s">
        <v>50</v>
      </c>
    </row>
    <row r="31">
      <c r="A31" s="10" t="s">
        <v>45</v>
      </c>
      <c r="B31" s="10" t="s">
        <v>89</v>
      </c>
      <c r="C31" s="10" t="s">
        <v>47</v>
      </c>
      <c r="D31" s="11" t="n">
        <v>154.0</v>
      </c>
      <c r="E31" s="12"/>
      <c r="F31" s="13" t="s">
        <v>48</v>
      </c>
      <c r="G31" s="12"/>
      <c r="H31" s="13" t="s">
        <v>48</v>
      </c>
      <c r="I31" s="12"/>
      <c r="J31" s="13"/>
      <c r="K31" s="12"/>
      <c r="L31" s="13" t="s">
        <v>48</v>
      </c>
      <c r="M31" s="12"/>
      <c r="N31" s="13"/>
      <c r="O31" s="12"/>
      <c r="P31" s="13" t="s">
        <v>48</v>
      </c>
      <c r="Q31" s="14" t="str">
        <f>"－"</f>
        <v>－</v>
      </c>
      <c r="R31" s="15" t="str">
        <f>"－"</f>
        <v>－</v>
      </c>
      <c r="S31" s="15"/>
      <c r="T31" s="15" t="str">
        <f>"－"</f>
        <v>－</v>
      </c>
      <c r="U31" s="15"/>
      <c r="V31" s="15" t="str">
        <f>"－"</f>
        <v>－</v>
      </c>
      <c r="W31" s="12" t="s">
        <v>49</v>
      </c>
      <c r="X31" s="16" t="n">
        <f>50</f>
        <v>50.0</v>
      </c>
      <c r="Y31" s="17" t="str">
        <f>"－"</f>
        <v>－</v>
      </c>
      <c r="Z31" s="10" t="s">
        <v>50</v>
      </c>
    </row>
    <row r="32">
      <c r="A32" s="10" t="s">
        <v>45</v>
      </c>
      <c r="B32" s="10" t="s">
        <v>89</v>
      </c>
      <c r="C32" s="10" t="s">
        <v>78</v>
      </c>
      <c r="D32" s="11" t="n">
        <v>152.0</v>
      </c>
      <c r="E32" s="12" t="s">
        <v>98</v>
      </c>
      <c r="F32" s="13" t="s">
        <v>99</v>
      </c>
      <c r="G32" s="12" t="s">
        <v>98</v>
      </c>
      <c r="H32" s="13" t="s">
        <v>99</v>
      </c>
      <c r="I32" s="12" t="s">
        <v>63</v>
      </c>
      <c r="J32" s="13" t="s">
        <v>100</v>
      </c>
      <c r="K32" s="12" t="s">
        <v>60</v>
      </c>
      <c r="L32" s="13" t="s">
        <v>70</v>
      </c>
      <c r="M32" s="12" t="s">
        <v>57</v>
      </c>
      <c r="N32" s="13" t="s">
        <v>82</v>
      </c>
      <c r="O32" s="12" t="s">
        <v>57</v>
      </c>
      <c r="P32" s="13" t="s">
        <v>101</v>
      </c>
      <c r="Q32" s="14" t="n">
        <f>0.11</f>
        <v>0.11</v>
      </c>
      <c r="R32" s="15" t="n">
        <f>960</f>
        <v>960.0</v>
      </c>
      <c r="S32" s="15" t="n">
        <v>415.0</v>
      </c>
      <c r="T32" s="15" t="n">
        <f>111012500</f>
        <v>1.110125E8</v>
      </c>
      <c r="U32" s="15" t="n">
        <v>6.03125E7</v>
      </c>
      <c r="V32" s="15" t="str">
        <f>"－"</f>
        <v>－</v>
      </c>
      <c r="W32" s="12"/>
      <c r="X32" s="16" t="n">
        <f>738</f>
        <v>738.0</v>
      </c>
      <c r="Y32" s="17" t="n">
        <f>5</f>
        <v>5.0</v>
      </c>
      <c r="Z32" s="10" t="s">
        <v>79</v>
      </c>
    </row>
    <row r="33">
      <c r="A33" s="10" t="s">
        <v>45</v>
      </c>
      <c r="B33" s="10" t="s">
        <v>89</v>
      </c>
      <c r="C33" s="10" t="s">
        <v>78</v>
      </c>
      <c r="D33" s="11" t="n">
        <v>152.5</v>
      </c>
      <c r="E33" s="12" t="s">
        <v>63</v>
      </c>
      <c r="F33" s="13" t="s">
        <v>82</v>
      </c>
      <c r="G33" s="12" t="s">
        <v>63</v>
      </c>
      <c r="H33" s="13" t="s">
        <v>82</v>
      </c>
      <c r="I33" s="12" t="s">
        <v>63</v>
      </c>
      <c r="J33" s="13" t="s">
        <v>82</v>
      </c>
      <c r="K33" s="12" t="s">
        <v>60</v>
      </c>
      <c r="L33" s="13" t="s">
        <v>54</v>
      </c>
      <c r="M33" s="12" t="s">
        <v>57</v>
      </c>
      <c r="N33" s="13" t="s">
        <v>54</v>
      </c>
      <c r="O33" s="12" t="s">
        <v>57</v>
      </c>
      <c r="P33" s="13" t="s">
        <v>54</v>
      </c>
      <c r="Q33" s="14" t="n">
        <f>0.05</f>
        <v>0.05</v>
      </c>
      <c r="R33" s="15" t="n">
        <f>1003</f>
        <v>1003.0</v>
      </c>
      <c r="S33" s="15" t="n">
        <v>715.0</v>
      </c>
      <c r="T33" s="15" t="n">
        <f>63595000</f>
        <v>6.3595E7</v>
      </c>
      <c r="U33" s="15" t="n">
        <v>4.8075E7</v>
      </c>
      <c r="V33" s="15" t="str">
        <f>"－"</f>
        <v>－</v>
      </c>
      <c r="W33" s="12"/>
      <c r="X33" s="16" t="n">
        <f>847</f>
        <v>847.0</v>
      </c>
      <c r="Y33" s="17" t="n">
        <f>5</f>
        <v>5.0</v>
      </c>
      <c r="Z33" s="10" t="s">
        <v>79</v>
      </c>
    </row>
    <row r="34">
      <c r="A34" s="10" t="s">
        <v>45</v>
      </c>
      <c r="B34" s="10" t="s">
        <v>89</v>
      </c>
      <c r="C34" s="10" t="s">
        <v>78</v>
      </c>
      <c r="D34" s="11" t="n">
        <v>153.0</v>
      </c>
      <c r="E34" s="12" t="s">
        <v>63</v>
      </c>
      <c r="F34" s="13" t="s">
        <v>55</v>
      </c>
      <c r="G34" s="12" t="s">
        <v>63</v>
      </c>
      <c r="H34" s="13" t="s">
        <v>55</v>
      </c>
      <c r="I34" s="12" t="s">
        <v>86</v>
      </c>
      <c r="J34" s="13" t="s">
        <v>102</v>
      </c>
      <c r="K34" s="12" t="s">
        <v>63</v>
      </c>
      <c r="L34" s="13" t="s">
        <v>55</v>
      </c>
      <c r="M34" s="12" t="s">
        <v>86</v>
      </c>
      <c r="N34" s="13" t="s">
        <v>65</v>
      </c>
      <c r="O34" s="12" t="s">
        <v>63</v>
      </c>
      <c r="P34" s="13" t="s">
        <v>55</v>
      </c>
      <c r="Q34" s="14" t="n">
        <f>0.04</f>
        <v>0.04</v>
      </c>
      <c r="R34" s="15" t="n">
        <f>220</f>
        <v>220.0</v>
      </c>
      <c r="S34" s="15" t="n">
        <v>200.0</v>
      </c>
      <c r="T34" s="15" t="n">
        <f>5300000</f>
        <v>5300000.0</v>
      </c>
      <c r="U34" s="15" t="n">
        <v>4500000.0</v>
      </c>
      <c r="V34" s="15" t="str">
        <f>"－"</f>
        <v>－</v>
      </c>
      <c r="W34" s="12"/>
      <c r="X34" s="16" t="n">
        <f>210</f>
        <v>210.0</v>
      </c>
      <c r="Y34" s="17" t="n">
        <f>1</f>
        <v>1.0</v>
      </c>
      <c r="Z34" s="10" t="s">
        <v>79</v>
      </c>
    </row>
    <row r="35">
      <c r="A35" s="10" t="s">
        <v>45</v>
      </c>
      <c r="B35" s="10" t="s">
        <v>89</v>
      </c>
      <c r="C35" s="10" t="s">
        <v>78</v>
      </c>
      <c r="D35" s="11" t="n">
        <v>153.5</v>
      </c>
      <c r="E35" s="12" t="s">
        <v>63</v>
      </c>
      <c r="F35" s="13" t="s">
        <v>65</v>
      </c>
      <c r="G35" s="12" t="s">
        <v>63</v>
      </c>
      <c r="H35" s="13" t="s">
        <v>65</v>
      </c>
      <c r="I35" s="12"/>
      <c r="J35" s="13"/>
      <c r="K35" s="12" t="s">
        <v>63</v>
      </c>
      <c r="L35" s="13" t="s">
        <v>65</v>
      </c>
      <c r="M35" s="12"/>
      <c r="N35" s="13"/>
      <c r="O35" s="12" t="s">
        <v>63</v>
      </c>
      <c r="P35" s="13" t="s">
        <v>65</v>
      </c>
      <c r="Q35" s="14" t="n">
        <f>0.02</f>
        <v>0.02</v>
      </c>
      <c r="R35" s="15" t="n">
        <f>60</f>
        <v>60.0</v>
      </c>
      <c r="S35" s="15"/>
      <c r="T35" s="15" t="n">
        <f>1200000</f>
        <v>1200000.0</v>
      </c>
      <c r="U35" s="15"/>
      <c r="V35" s="15" t="str">
        <f>"－"</f>
        <v>－</v>
      </c>
      <c r="W35" s="12"/>
      <c r="X35" s="16" t="n">
        <f>60</f>
        <v>60.0</v>
      </c>
      <c r="Y35" s="17" t="n">
        <f>1</f>
        <v>1.0</v>
      </c>
      <c r="Z35" s="10" t="s">
        <v>79</v>
      </c>
    </row>
    <row r="36">
      <c r="A36" s="10" t="s">
        <v>45</v>
      </c>
      <c r="B36" s="10" t="s">
        <v>89</v>
      </c>
      <c r="C36" s="10" t="s">
        <v>78</v>
      </c>
      <c r="D36" s="11" t="n">
        <v>154.0</v>
      </c>
      <c r="E36" s="12" t="s">
        <v>63</v>
      </c>
      <c r="F36" s="13" t="s">
        <v>52</v>
      </c>
      <c r="G36" s="12" t="s">
        <v>63</v>
      </c>
      <c r="H36" s="13" t="s">
        <v>52</v>
      </c>
      <c r="I36" s="12"/>
      <c r="J36" s="13"/>
      <c r="K36" s="12" t="s">
        <v>63</v>
      </c>
      <c r="L36" s="13" t="s">
        <v>52</v>
      </c>
      <c r="M36" s="12"/>
      <c r="N36" s="13"/>
      <c r="O36" s="12" t="s">
        <v>63</v>
      </c>
      <c r="P36" s="13" t="s">
        <v>52</v>
      </c>
      <c r="Q36" s="14" t="n">
        <f>0.01</f>
        <v>0.01</v>
      </c>
      <c r="R36" s="15" t="n">
        <f>95</f>
        <v>95.0</v>
      </c>
      <c r="S36" s="15"/>
      <c r="T36" s="15" t="n">
        <f>950000</f>
        <v>950000.0</v>
      </c>
      <c r="U36" s="15"/>
      <c r="V36" s="15" t="str">
        <f>"－"</f>
        <v>－</v>
      </c>
      <c r="W36" s="12"/>
      <c r="X36" s="16" t="n">
        <f>95</f>
        <v>95.0</v>
      </c>
      <c r="Y36" s="17" t="n">
        <f>1</f>
        <v>1.0</v>
      </c>
      <c r="Z36" s="10" t="s">
        <v>79</v>
      </c>
    </row>
    <row r="37">
      <c r="A37" s="10" t="s">
        <v>45</v>
      </c>
      <c r="B37" s="10" t="s">
        <v>89</v>
      </c>
      <c r="C37" s="10" t="s">
        <v>103</v>
      </c>
      <c r="D37" s="11" t="n">
        <v>152.5</v>
      </c>
      <c r="E37" s="12"/>
      <c r="F37" s="13" t="s">
        <v>48</v>
      </c>
      <c r="G37" s="12"/>
      <c r="H37" s="13" t="s">
        <v>48</v>
      </c>
      <c r="I37" s="12" t="s">
        <v>98</v>
      </c>
      <c r="J37" s="13" t="s">
        <v>61</v>
      </c>
      <c r="K37" s="12"/>
      <c r="L37" s="13" t="s">
        <v>48</v>
      </c>
      <c r="M37" s="12" t="s">
        <v>57</v>
      </c>
      <c r="N37" s="13" t="s">
        <v>83</v>
      </c>
      <c r="O37" s="12"/>
      <c r="P37" s="13" t="s">
        <v>48</v>
      </c>
      <c r="Q37" s="14" t="str">
        <f>"－"</f>
        <v>－</v>
      </c>
      <c r="R37" s="15" t="n">
        <f>45</f>
        <v>45.0</v>
      </c>
      <c r="S37" s="15" t="n">
        <v>45.0</v>
      </c>
      <c r="T37" s="15" t="n">
        <f>6750000</f>
        <v>6750000.0</v>
      </c>
      <c r="U37" s="15" t="n">
        <v>6750000.0</v>
      </c>
      <c r="V37" s="15" t="str">
        <f>"－"</f>
        <v>－</v>
      </c>
      <c r="W37" s="12"/>
      <c r="X37" s="16" t="n">
        <f>45</f>
        <v>45.0</v>
      </c>
      <c r="Y37" s="17" t="str">
        <f>"－"</f>
        <v>－</v>
      </c>
      <c r="Z37" s="10" t="s">
        <v>104</v>
      </c>
    </row>
  </sheetData>
  <mergeCells count="29"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  <mergeCell ref="Z3:Z5"/>
    <mergeCell ref="U4:U5"/>
    <mergeCell ref="T3:U3"/>
    <mergeCell ref="S4:S5"/>
    <mergeCell ref="T4:T5"/>
    <mergeCell ref="V3:V5"/>
    <mergeCell ref="Y3:Y5"/>
    <mergeCell ref="W3:X5"/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5" useFirstPageNumber="1"/>
  <headerFooter>
    <oddFooter>&amp;C&amp;P/&amp;N&amp;RCopyright (c) Osaka Exchange,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2020-05-11T00:53:05Z</dcterms:modified>
</cp:coreProperties>
</file>