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<sst xmlns="http://schemas.openxmlformats.org/spreadsheetml/2006/main" count="789" uniqueCount="237">
  <si>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</si>
  <si>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</si>
  <si>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</si>
  <si>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</si>
  <si>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</si>
  <si>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</si>
  <si>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</si>
  <si>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</si>
  <si>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</si>
  <si>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</si>
  <si>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</si>
  <si>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</si>
  <si>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</si>
  <si>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</si>
  <si>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</si>
  <si>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</si>
  <si>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</si>
  <si>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</si>
  <si>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</si>
  <si>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</si>
  <si>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</si>
  <si>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</si>
  <si>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</si>
  <si>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</si>
  <si>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</si>
  <si>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</si>
  <si>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</si>
  <si>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</si>
  <si>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</si>
  <si>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</si>
  <si>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</si>
  <si>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</si>
  <si>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</si>
  <si>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</si>
  <si>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</si>
  <si>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</si>
  <si>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</si>
  <si>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</si>
  <si>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</si>
  <si>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</si>
  <si>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</si>
  <si>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</si>
  <si>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</si>
  <si>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</si>
  <si>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</si>
  <si>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</si>
  <si>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</si>
  <si>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</si>
  <si>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</si>
  <si>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2020/08</t>
  </si>
  <si>
    <t>1306</t>
  </si>
  <si>
    <t>ＴＯＰＩＸ連動型上場投資信託</t>
  </si>
  <si>
    <t>TOPIX Exchange Traded Fund</t>
  </si>
  <si>
    <t>C</t>
  </si>
  <si>
    <t>2020/09</t>
  </si>
  <si>
    <t>2020/01/10</t>
  </si>
  <si>
    <t>13</t>
  </si>
  <si>
    <t>81.50</t>
  </si>
  <si>
    <t>1321</t>
  </si>
  <si>
    <t>日経２２５連動型上場投資信託</t>
  </si>
  <si>
    <t>Nikkei 225 Exchange Traded Fund</t>
  </si>
  <si>
    <t>P</t>
  </si>
  <si>
    <t>2020/06/16</t>
  </si>
  <si>
    <t>－</t>
  </si>
  <si>
    <t>*</t>
  </si>
  <si>
    <t>2020/06/15</t>
  </si>
  <si>
    <t>2020/06/12</t>
  </si>
  <si>
    <t>11</t>
  </si>
  <si>
    <t>61.00</t>
  </si>
  <si>
    <t>2020/01/31</t>
  </si>
  <si>
    <t>2020/01/28</t>
  </si>
  <si>
    <t>12</t>
  </si>
  <si>
    <t>384.00</t>
  </si>
  <si>
    <t>24</t>
  </si>
  <si>
    <t>191.00</t>
  </si>
  <si>
    <t>318.00</t>
  </si>
  <si>
    <t>19</t>
  </si>
  <si>
    <t>365.00</t>
  </si>
  <si>
    <t>26</t>
  </si>
  <si>
    <t>231.00</t>
  </si>
  <si>
    <t>876.00</t>
  </si>
  <si>
    <t>18</t>
  </si>
  <si>
    <t>582.00</t>
  </si>
  <si>
    <t>859.00</t>
  </si>
  <si>
    <t>03</t>
  </si>
  <si>
    <t>132.00</t>
  </si>
  <si>
    <t>840.00</t>
  </si>
  <si>
    <t>07</t>
  </si>
  <si>
    <t>111.00</t>
  </si>
  <si>
    <t>06</t>
  </si>
  <si>
    <t>68.00</t>
  </si>
  <si>
    <t>310.00</t>
  </si>
  <si>
    <t>378.00</t>
  </si>
  <si>
    <t>997.00</t>
  </si>
  <si>
    <t>05</t>
  </si>
  <si>
    <t>240.00</t>
  </si>
  <si>
    <t>490.00</t>
  </si>
  <si>
    <t>333.00</t>
  </si>
  <si>
    <t>143.00</t>
  </si>
  <si>
    <t>202.00</t>
  </si>
  <si>
    <t>1343</t>
  </si>
  <si>
    <t>ＮＥＸＴ　ＦＵＮＤＳ　東証ＲＥＩＴ指数連動型上場投信</t>
  </si>
  <si>
    <t>NEXT FUNDS REIT INDEX ETF</t>
  </si>
  <si>
    <t>1671</t>
  </si>
  <si>
    <t>ＷＴＩ原油価格連動型上場投信</t>
  </si>
  <si>
    <t>Simplex WTI ETF</t>
  </si>
  <si>
    <t>2020/03/17</t>
  </si>
  <si>
    <t>2914</t>
  </si>
  <si>
    <t>日本たばこ産業</t>
  </si>
  <si>
    <t>JAPAN TOBACCO INC.</t>
  </si>
  <si>
    <t>2020/06/26</t>
  </si>
  <si>
    <t>2020/07/31</t>
  </si>
  <si>
    <t>25</t>
  </si>
  <si>
    <t>424.7</t>
  </si>
  <si>
    <t>339.7</t>
  </si>
  <si>
    <t>3269</t>
  </si>
  <si>
    <t>アドバンス・レジデンス投資法人</t>
  </si>
  <si>
    <t>Advance Residence Investment Corporation</t>
  </si>
  <si>
    <t>3402</t>
  </si>
  <si>
    <t>東レ</t>
  </si>
  <si>
    <t>TORAY INDUSTRIES,INC.</t>
  </si>
  <si>
    <t>2020/03/23</t>
  </si>
  <si>
    <t>3436</t>
  </si>
  <si>
    <t>ＳＵＭＣＯ</t>
  </si>
  <si>
    <t>SUMCO CORPORATION</t>
  </si>
  <si>
    <t>2020/02/25</t>
  </si>
  <si>
    <t>943.9</t>
  </si>
  <si>
    <t>17</t>
  </si>
  <si>
    <t>850.8</t>
  </si>
  <si>
    <t>4324</t>
  </si>
  <si>
    <t>電通グループ</t>
  </si>
  <si>
    <t>DENTSU GROUP INC.</t>
  </si>
  <si>
    <t>14</t>
  </si>
  <si>
    <t>1,167.3</t>
  </si>
  <si>
    <t>1,102.4</t>
  </si>
  <si>
    <t>4502</t>
  </si>
  <si>
    <t>武田薬品工業</t>
  </si>
  <si>
    <t>Takeda Pharmaceutical Company Limited</t>
  </si>
  <si>
    <t>2020/12</t>
  </si>
  <si>
    <t>2020/05/21</t>
  </si>
  <si>
    <t>37.5</t>
  </si>
  <si>
    <t>4901</t>
  </si>
  <si>
    <t>富士フイルムホールディングス</t>
  </si>
  <si>
    <t>FUJIFILM Holdings Corporation</t>
  </si>
  <si>
    <t>4911</t>
  </si>
  <si>
    <t>資生堂</t>
  </si>
  <si>
    <t>Shiseido Company,Limited</t>
  </si>
  <si>
    <t>2,247.0</t>
  </si>
  <si>
    <t>2,043.8</t>
  </si>
  <si>
    <t>2,328.6</t>
  </si>
  <si>
    <t>2,246.4</t>
  </si>
  <si>
    <t>5020</t>
  </si>
  <si>
    <t>ＥＮＥＯＳホールディングス</t>
  </si>
  <si>
    <t>ENEOS Holdings,Inc.</t>
  </si>
  <si>
    <t>2020/01/24</t>
  </si>
  <si>
    <t>12.00</t>
  </si>
  <si>
    <t>5108</t>
  </si>
  <si>
    <t>ブリヂストン</t>
  </si>
  <si>
    <t>BRIDGESTONE CORPORATION</t>
  </si>
  <si>
    <t>2020/03/02</t>
  </si>
  <si>
    <t>6098</t>
  </si>
  <si>
    <t>リクルートホールディングス</t>
  </si>
  <si>
    <t>Recruit Holdings Co.,Ltd.</t>
  </si>
  <si>
    <t>806.1</t>
  </si>
  <si>
    <t>6301</t>
  </si>
  <si>
    <t>小松製作所</t>
  </si>
  <si>
    <t>KOMATSU LTD.</t>
  </si>
  <si>
    <t>6701</t>
  </si>
  <si>
    <t>日本電気</t>
  </si>
  <si>
    <t>NEC Corporation</t>
  </si>
  <si>
    <t>2020/07/14</t>
  </si>
  <si>
    <t>1,649.8</t>
  </si>
  <si>
    <t>1,501.0</t>
  </si>
  <si>
    <t>1,091.6</t>
  </si>
  <si>
    <t>6857</t>
  </si>
  <si>
    <t>アドバンテスト</t>
  </si>
  <si>
    <t>ADVANTEST CORPORATION</t>
  </si>
  <si>
    <t>2020/07/08</t>
  </si>
  <si>
    <t>2,569.6</t>
  </si>
  <si>
    <t>2,434.8</t>
  </si>
  <si>
    <t>6954</t>
  </si>
  <si>
    <t>ファナック</t>
  </si>
  <si>
    <t>FANUC CORPORATION</t>
  </si>
  <si>
    <t>5,279.7</t>
  </si>
  <si>
    <t>6976</t>
  </si>
  <si>
    <t>太陽誘電</t>
  </si>
  <si>
    <t>TAIYO YUDEN CO.,LTD.</t>
  </si>
  <si>
    <t>2020/01/14</t>
  </si>
  <si>
    <t>755.0</t>
  </si>
  <si>
    <t>6988</t>
  </si>
  <si>
    <t>日東電工</t>
  </si>
  <si>
    <t>NITTO DENKO CORPORATION</t>
  </si>
  <si>
    <t>50.00</t>
  </si>
  <si>
    <t>7733</t>
  </si>
  <si>
    <t>オリンパス</t>
  </si>
  <si>
    <t>OLYMPUS CORPORATION</t>
  </si>
  <si>
    <t>583.0</t>
  </si>
  <si>
    <t>570.0</t>
  </si>
  <si>
    <t>8031</t>
  </si>
  <si>
    <t>三井物産</t>
  </si>
  <si>
    <t>MITSUI &amp; CO.,LTD.</t>
  </si>
  <si>
    <t>40.00</t>
  </si>
  <si>
    <t>31</t>
  </si>
  <si>
    <t>70.00</t>
  </si>
  <si>
    <t>8252</t>
  </si>
  <si>
    <t>丸井グループ</t>
  </si>
  <si>
    <t>MARUI GROUP CO.,LTD.</t>
  </si>
  <si>
    <t>2020/06/17</t>
  </si>
  <si>
    <t>817.0</t>
  </si>
  <si>
    <t>815.0</t>
  </si>
  <si>
    <t>1,407.8</t>
  </si>
  <si>
    <t>1,283.0</t>
  </si>
  <si>
    <t>8306</t>
  </si>
  <si>
    <t>三菱ＵＦＪフィナンシャル・グループ</t>
  </si>
  <si>
    <t>Mitsubishi UFJ Financial Group,Inc.</t>
  </si>
  <si>
    <t>2020/03/04</t>
  </si>
  <si>
    <t>18.00</t>
  </si>
  <si>
    <t>8316</t>
  </si>
  <si>
    <t>三井住友フィナンシャルグループ</t>
  </si>
  <si>
    <t>Sumitomo Mitsui Financial Group,Inc.</t>
  </si>
  <si>
    <t>8591</t>
  </si>
  <si>
    <t>オリックス</t>
  </si>
  <si>
    <t>ORIX CORPORATION</t>
  </si>
  <si>
    <t>2020/03/10</t>
  </si>
  <si>
    <t>48.00</t>
  </si>
  <si>
    <t>8830</t>
  </si>
  <si>
    <t>住友不動産</t>
  </si>
  <si>
    <t>Sumitomo Realty &amp; Development Co.,Ltd.</t>
  </si>
  <si>
    <t>2020/02/06</t>
  </si>
  <si>
    <t>1,459.8</t>
  </si>
  <si>
    <t>8953</t>
  </si>
  <si>
    <t>日本リテールファンド投資法人</t>
  </si>
  <si>
    <t>Japan Retail Fund Investment Corporation</t>
  </si>
  <si>
    <t>9020</t>
  </si>
  <si>
    <t>東日本旅客鉄道</t>
  </si>
  <si>
    <t>East Japan Railway Company</t>
  </si>
  <si>
    <t>2,680.0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</si>
</sst>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58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8"/>
      <c r="Y1" s="38"/>
      <c r="Z1" s="38"/>
      <c r="AA1" s="38"/>
      <c r="AB1" s="38"/>
      <c r="AC1" s="39"/>
    </row>
    <row customHeight="1" ht="30" r="2" spans="1:29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1" t="s">
        <v>0</v>
      </c>
      <c r="B3" s="21" t="s">
        <v>23</v>
      </c>
      <c r="C3" s="25" t="s">
        <v>41</v>
      </c>
      <c r="D3" s="25" t="s">
        <v>42</v>
      </c>
      <c r="E3" s="21" t="s">
        <v>40</v>
      </c>
      <c r="F3" s="21" t="s">
        <v>1</v>
      </c>
      <c r="G3" s="21" t="s">
        <v>20</v>
      </c>
      <c r="H3" s="34" t="s">
        <v>14</v>
      </c>
      <c r="I3" s="30" t="s">
        <v>43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1" t="s">
        <v>13</v>
      </c>
      <c r="V3" s="31" t="s">
        <v>2</v>
      </c>
      <c r="W3" s="31"/>
      <c r="X3" s="31" t="s">
        <v>17</v>
      </c>
      <c r="Y3" s="31"/>
      <c r="Z3" s="21" t="s">
        <v>15</v>
      </c>
      <c r="AA3" s="34" t="s">
        <v>27</v>
      </c>
      <c r="AB3" s="36"/>
      <c r="AC3" s="21" t="s">
        <v>3</v>
      </c>
    </row>
    <row customHeight="1" ht="9" r="4" spans="1:29">
      <c r="A4" s="22"/>
      <c r="B4" s="22"/>
      <c r="C4" s="26"/>
      <c r="D4" s="26"/>
      <c r="E4" s="22"/>
      <c r="F4" s="22"/>
      <c r="G4" s="22"/>
      <c r="H4" s="34"/>
      <c r="I4" s="23" t="s">
        <v>32</v>
      </c>
      <c r="J4" s="19" t="s">
        <v>4</v>
      </c>
      <c r="K4" s="23" t="s">
        <v>32</v>
      </c>
      <c r="L4" s="19" t="s">
        <v>34</v>
      </c>
      <c r="M4" s="29" t="s">
        <v>5</v>
      </c>
      <c r="N4" s="29"/>
      <c r="O4" s="23" t="s">
        <v>32</v>
      </c>
      <c r="P4" s="19" t="s">
        <v>37</v>
      </c>
      <c r="Q4" s="29" t="s">
        <v>5</v>
      </c>
      <c r="R4" s="29"/>
      <c r="S4" s="23" t="s">
        <v>32</v>
      </c>
      <c r="T4" s="19" t="s">
        <v>38</v>
      </c>
      <c r="U4" s="22"/>
      <c r="V4" s="21" t="s">
        <v>6</v>
      </c>
      <c r="W4" s="22" t="s">
        <v>24</v>
      </c>
      <c r="X4" s="21" t="s">
        <v>6</v>
      </c>
      <c r="Y4" s="22" t="s">
        <v>25</v>
      </c>
      <c r="Z4" s="22"/>
      <c r="AA4" s="34"/>
      <c r="AB4" s="36"/>
      <c r="AC4" s="22"/>
    </row>
    <row customHeight="1" ht="27.75" r="5" spans="1:29">
      <c r="A5" s="22"/>
      <c r="B5" s="22"/>
      <c r="C5" s="26"/>
      <c r="D5" s="26"/>
      <c r="E5" s="22"/>
      <c r="F5" s="22"/>
      <c r="G5" s="22"/>
      <c r="H5" s="35"/>
      <c r="I5" s="24"/>
      <c r="J5" s="20"/>
      <c r="K5" s="24"/>
      <c r="L5" s="20"/>
      <c r="M5" s="5" t="s">
        <v>35</v>
      </c>
      <c r="N5" s="6" t="s">
        <v>46</v>
      </c>
      <c r="O5" s="24"/>
      <c r="P5" s="20"/>
      <c r="Q5" s="5" t="s">
        <v>35</v>
      </c>
      <c r="R5" s="6" t="s">
        <v>36</v>
      </c>
      <c r="S5" s="24"/>
      <c r="T5" s="20"/>
      <c r="U5" s="22"/>
      <c r="V5" s="21"/>
      <c r="W5" s="22"/>
      <c r="X5" s="21"/>
      <c r="Y5" s="22"/>
      <c r="Z5" s="22"/>
      <c r="AA5" s="34"/>
      <c r="AB5" s="37"/>
      <c r="AC5" s="22"/>
    </row>
    <row customHeight="1" ht="36" r="6" spans="1:29">
      <c r="A6" s="7" t="s">
        <v>31</v>
      </c>
      <c r="B6" s="7" t="s">
        <v>22</v>
      </c>
      <c r="C6" s="21"/>
      <c r="D6" s="21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2" t="s">
        <v>28</v>
      </c>
      <c r="AB6" s="33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10" t="s">
        <v>55</v>
      </c>
      <c r="H7" s="11" t="n">
        <v>1600.0</v>
      </c>
      <c r="I7" s="12" t="s">
        <v>56</v>
      </c>
      <c r="J7" s="13" t="s">
        <v>57</v>
      </c>
      <c r="K7" s="12" t="s">
        <v>56</v>
      </c>
      <c r="L7" s="13" t="s">
        <v>57</v>
      </c>
      <c r="M7" s="12"/>
      <c r="N7" s="13"/>
      <c r="O7" s="12" t="s">
        <v>56</v>
      </c>
      <c r="P7" s="13" t="s">
        <v>57</v>
      </c>
      <c r="Q7" s="12"/>
      <c r="R7" s="13"/>
      <c r="S7" s="12" t="s">
        <v>56</v>
      </c>
      <c r="T7" s="13" t="s">
        <v>57</v>
      </c>
      <c r="U7" s="14" t="n">
        <f>81.5</f>
        <v>81.5</v>
      </c>
      <c r="V7" s="15" t="n">
        <f>1</f>
        <v>1.0</v>
      </c>
      <c r="W7" s="15"/>
      <c r="X7" s="15" t="n">
        <f>815</f>
        <v>815.0</v>
      </c>
      <c r="Y7" s="15"/>
      <c r="Z7" s="15" t="str">
        <f>"－"</f>
        <v>－</v>
      </c>
      <c r="AA7" s="12"/>
      <c r="AB7" s="16" t="n">
        <f>1</f>
        <v>1.0</v>
      </c>
      <c r="AC7" s="15" t="n">
        <f>1</f>
        <v>1.0</v>
      </c>
    </row>
    <row r="8">
      <c r="A8" s="9" t="s">
        <v>49</v>
      </c>
      <c r="B8" s="9" t="s">
        <v>58</v>
      </c>
      <c r="C8" s="9" t="s">
        <v>59</v>
      </c>
      <c r="D8" s="9" t="s">
        <v>60</v>
      </c>
      <c r="E8" s="9" t="s">
        <v>61</v>
      </c>
      <c r="F8" s="9" t="s">
        <v>49</v>
      </c>
      <c r="G8" s="10" t="s">
        <v>62</v>
      </c>
      <c r="H8" s="11" t="n">
        <v>21500.0</v>
      </c>
      <c r="I8" s="12"/>
      <c r="J8" s="13" t="s">
        <v>63</v>
      </c>
      <c r="K8" s="12"/>
      <c r="L8" s="13" t="s">
        <v>63</v>
      </c>
      <c r="M8" s="12"/>
      <c r="N8" s="13"/>
      <c r="O8" s="12"/>
      <c r="P8" s="13" t="s">
        <v>63</v>
      </c>
      <c r="Q8" s="12"/>
      <c r="R8" s="13"/>
      <c r="S8" s="12"/>
      <c r="T8" s="13" t="s">
        <v>63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 t="s">
        <v>64</v>
      </c>
      <c r="AB8" s="16" t="n">
        <f>10</f>
        <v>10.0</v>
      </c>
      <c r="AC8" s="15" t="str">
        <f>"－"</f>
        <v>－</v>
      </c>
    </row>
    <row r="9">
      <c r="A9" s="9" t="s">
        <v>49</v>
      </c>
      <c r="B9" s="9" t="s">
        <v>58</v>
      </c>
      <c r="C9" s="9" t="s">
        <v>59</v>
      </c>
      <c r="D9" s="9" t="s">
        <v>60</v>
      </c>
      <c r="E9" s="9" t="s">
        <v>61</v>
      </c>
      <c r="F9" s="9" t="s">
        <v>49</v>
      </c>
      <c r="G9" s="10" t="s">
        <v>65</v>
      </c>
      <c r="H9" s="11" t="n">
        <v>22000.0</v>
      </c>
      <c r="I9" s="12"/>
      <c r="J9" s="13" t="s">
        <v>63</v>
      </c>
      <c r="K9" s="12"/>
      <c r="L9" s="13" t="s">
        <v>63</v>
      </c>
      <c r="M9" s="12"/>
      <c r="N9" s="13"/>
      <c r="O9" s="12"/>
      <c r="P9" s="13" t="s">
        <v>63</v>
      </c>
      <c r="Q9" s="12"/>
      <c r="R9" s="13"/>
      <c r="S9" s="12"/>
      <c r="T9" s="13" t="s">
        <v>63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64</v>
      </c>
      <c r="AB9" s="16" t="n">
        <f>40</f>
        <v>40.0</v>
      </c>
      <c r="AC9" s="15" t="str">
        <f>"－"</f>
        <v>－</v>
      </c>
    </row>
    <row r="10">
      <c r="A10" s="9" t="s">
        <v>49</v>
      </c>
      <c r="B10" s="9" t="s">
        <v>58</v>
      </c>
      <c r="C10" s="9" t="s">
        <v>59</v>
      </c>
      <c r="D10" s="9" t="s">
        <v>60</v>
      </c>
      <c r="E10" s="9" t="s">
        <v>61</v>
      </c>
      <c r="F10" s="9" t="s">
        <v>49</v>
      </c>
      <c r="G10" s="10" t="s">
        <v>66</v>
      </c>
      <c r="H10" s="11" t="n">
        <v>23000.0</v>
      </c>
      <c r="I10" s="12" t="s">
        <v>67</v>
      </c>
      <c r="J10" s="13" t="s">
        <v>68</v>
      </c>
      <c r="K10" s="12" t="s">
        <v>67</v>
      </c>
      <c r="L10" s="13" t="s">
        <v>68</v>
      </c>
      <c r="M10" s="12"/>
      <c r="N10" s="13"/>
      <c r="O10" s="12" t="s">
        <v>67</v>
      </c>
      <c r="P10" s="13" t="s">
        <v>68</v>
      </c>
      <c r="Q10" s="12"/>
      <c r="R10" s="13"/>
      <c r="S10" s="12" t="s">
        <v>67</v>
      </c>
      <c r="T10" s="13" t="s">
        <v>68</v>
      </c>
      <c r="U10" s="14" t="n">
        <f>61</f>
        <v>61.0</v>
      </c>
      <c r="V10" s="15" t="n">
        <f>2000</f>
        <v>2000.0</v>
      </c>
      <c r="W10" s="15"/>
      <c r="X10" s="15" t="n">
        <f>122000</f>
        <v>122000.0</v>
      </c>
      <c r="Y10" s="15"/>
      <c r="Z10" s="15" t="str">
        <f>"－"</f>
        <v>－</v>
      </c>
      <c r="AA10" s="12" t="s">
        <v>64</v>
      </c>
      <c r="AB10" s="16" t="n">
        <f>42</f>
        <v>42.0</v>
      </c>
      <c r="AC10" s="15" t="n">
        <f>1</f>
        <v>1.0</v>
      </c>
    </row>
    <row r="11">
      <c r="A11" s="9" t="s">
        <v>49</v>
      </c>
      <c r="B11" s="9" t="s">
        <v>58</v>
      </c>
      <c r="C11" s="9" t="s">
        <v>59</v>
      </c>
      <c r="D11" s="9" t="s">
        <v>60</v>
      </c>
      <c r="E11" s="9" t="s">
        <v>61</v>
      </c>
      <c r="F11" s="9" t="s">
        <v>54</v>
      </c>
      <c r="G11" s="10" t="s">
        <v>69</v>
      </c>
      <c r="H11" s="11" t="n">
        <v>22500.0</v>
      </c>
      <c r="I11" s="12"/>
      <c r="J11" s="13" t="s">
        <v>63</v>
      </c>
      <c r="K11" s="12"/>
      <c r="L11" s="13" t="s">
        <v>63</v>
      </c>
      <c r="M11" s="12"/>
      <c r="N11" s="13"/>
      <c r="O11" s="12"/>
      <c r="P11" s="13" t="s">
        <v>63</v>
      </c>
      <c r="Q11" s="12"/>
      <c r="R11" s="13"/>
      <c r="S11" s="12"/>
      <c r="T11" s="13" t="s">
        <v>63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/>
      <c r="AB11" s="16" t="n">
        <f>10</f>
        <v>10.0</v>
      </c>
      <c r="AC11" s="15" t="str">
        <f>"－"</f>
        <v>－</v>
      </c>
    </row>
    <row r="12">
      <c r="A12" s="9" t="s">
        <v>49</v>
      </c>
      <c r="B12" s="9" t="s">
        <v>58</v>
      </c>
      <c r="C12" s="9" t="s">
        <v>59</v>
      </c>
      <c r="D12" s="9" t="s">
        <v>60</v>
      </c>
      <c r="E12" s="9" t="s">
        <v>61</v>
      </c>
      <c r="F12" s="9" t="s">
        <v>54</v>
      </c>
      <c r="G12" s="10" t="s">
        <v>70</v>
      </c>
      <c r="H12" s="11" t="n">
        <v>23000.0</v>
      </c>
      <c r="I12" s="12" t="s">
        <v>71</v>
      </c>
      <c r="J12" s="13" t="s">
        <v>72</v>
      </c>
      <c r="K12" s="12" t="s">
        <v>71</v>
      </c>
      <c r="L12" s="13" t="s">
        <v>72</v>
      </c>
      <c r="M12" s="12"/>
      <c r="N12" s="13"/>
      <c r="O12" s="12" t="s">
        <v>73</v>
      </c>
      <c r="P12" s="13" t="s">
        <v>74</v>
      </c>
      <c r="Q12" s="12"/>
      <c r="R12" s="13"/>
      <c r="S12" s="12" t="s">
        <v>73</v>
      </c>
      <c r="T12" s="13" t="s">
        <v>74</v>
      </c>
      <c r="U12" s="14" t="n">
        <f>258.67</f>
        <v>258.67</v>
      </c>
      <c r="V12" s="15" t="n">
        <f>6000</f>
        <v>6000.0</v>
      </c>
      <c r="W12" s="15"/>
      <c r="X12" s="15" t="n">
        <f>1552000</f>
        <v>1552000.0</v>
      </c>
      <c r="Y12" s="15"/>
      <c r="Z12" s="15" t="str">
        <f>"－"</f>
        <v>－</v>
      </c>
      <c r="AA12" s="12"/>
      <c r="AB12" s="16" t="str">
        <f>"－"</f>
        <v>－</v>
      </c>
      <c r="AC12" s="15" t="n">
        <f>3</f>
        <v>3.0</v>
      </c>
    </row>
    <row r="13">
      <c r="A13" s="9" t="s">
        <v>49</v>
      </c>
      <c r="B13" s="9" t="s">
        <v>58</v>
      </c>
      <c r="C13" s="9" t="s">
        <v>59</v>
      </c>
      <c r="D13" s="9" t="s">
        <v>60</v>
      </c>
      <c r="E13" s="9" t="s">
        <v>61</v>
      </c>
      <c r="F13" s="9" t="s">
        <v>54</v>
      </c>
      <c r="G13" s="10" t="s">
        <v>55</v>
      </c>
      <c r="H13" s="11" t="n">
        <v>23500.0</v>
      </c>
      <c r="I13" s="12" t="s">
        <v>56</v>
      </c>
      <c r="J13" s="13" t="s">
        <v>75</v>
      </c>
      <c r="K13" s="12" t="s">
        <v>76</v>
      </c>
      <c r="L13" s="13" t="s">
        <v>77</v>
      </c>
      <c r="M13" s="12"/>
      <c r="N13" s="13"/>
      <c r="O13" s="12" t="s">
        <v>78</v>
      </c>
      <c r="P13" s="13" t="s">
        <v>79</v>
      </c>
      <c r="Q13" s="12"/>
      <c r="R13" s="13"/>
      <c r="S13" s="12" t="s">
        <v>78</v>
      </c>
      <c r="T13" s="13" t="s">
        <v>79</v>
      </c>
      <c r="U13" s="14" t="n">
        <f>314.25</f>
        <v>314.25</v>
      </c>
      <c r="V13" s="15" t="n">
        <f>10000</f>
        <v>10000.0</v>
      </c>
      <c r="W13" s="15"/>
      <c r="X13" s="15" t="n">
        <f>3014000</f>
        <v>3014000.0</v>
      </c>
      <c r="Y13" s="15"/>
      <c r="Z13" s="15" t="str">
        <f>"－"</f>
        <v>－</v>
      </c>
      <c r="AA13" s="12"/>
      <c r="AB13" s="16" t="n">
        <f>2000</f>
        <v>2000.0</v>
      </c>
      <c r="AC13" s="15" t="n">
        <f>4</f>
        <v>4.0</v>
      </c>
    </row>
    <row r="14">
      <c r="A14" s="9" t="s">
        <v>49</v>
      </c>
      <c r="B14" s="9" t="s">
        <v>58</v>
      </c>
      <c r="C14" s="9" t="s">
        <v>59</v>
      </c>
      <c r="D14" s="9" t="s">
        <v>60</v>
      </c>
      <c r="E14" s="9" t="s">
        <v>61</v>
      </c>
      <c r="F14" s="9" t="s">
        <v>54</v>
      </c>
      <c r="G14" s="10" t="s">
        <v>55</v>
      </c>
      <c r="H14" s="11" t="n">
        <v>24000.0</v>
      </c>
      <c r="I14" s="12" t="s">
        <v>71</v>
      </c>
      <c r="J14" s="13" t="s">
        <v>80</v>
      </c>
      <c r="K14" s="12" t="s">
        <v>71</v>
      </c>
      <c r="L14" s="13" t="s">
        <v>80</v>
      </c>
      <c r="M14" s="12"/>
      <c r="N14" s="13"/>
      <c r="O14" s="12" t="s">
        <v>81</v>
      </c>
      <c r="P14" s="13" t="s">
        <v>82</v>
      </c>
      <c r="Q14" s="12"/>
      <c r="R14" s="13"/>
      <c r="S14" s="12" t="s">
        <v>81</v>
      </c>
      <c r="T14" s="13" t="s">
        <v>82</v>
      </c>
      <c r="U14" s="14" t="n">
        <f>729</f>
        <v>729.0</v>
      </c>
      <c r="V14" s="15" t="n">
        <f>2</f>
        <v>2.0</v>
      </c>
      <c r="W14" s="15"/>
      <c r="X14" s="15" t="n">
        <f>1458</f>
        <v>1458.0</v>
      </c>
      <c r="Y14" s="15"/>
      <c r="Z14" s="15" t="str">
        <f>"－"</f>
        <v>－</v>
      </c>
      <c r="AA14" s="12"/>
      <c r="AB14" s="16" t="str">
        <f>"－"</f>
        <v>－</v>
      </c>
      <c r="AC14" s="15" t="n">
        <f>2</f>
        <v>2.0</v>
      </c>
    </row>
    <row r="15">
      <c r="A15" s="9" t="s">
        <v>49</v>
      </c>
      <c r="B15" s="9" t="s">
        <v>58</v>
      </c>
      <c r="C15" s="9" t="s">
        <v>59</v>
      </c>
      <c r="D15" s="9" t="s">
        <v>60</v>
      </c>
      <c r="E15" s="9" t="s">
        <v>53</v>
      </c>
      <c r="F15" s="9" t="s">
        <v>49</v>
      </c>
      <c r="G15" s="10" t="s">
        <v>66</v>
      </c>
      <c r="H15" s="11" t="n">
        <v>22500.0</v>
      </c>
      <c r="I15" s="12" t="s">
        <v>71</v>
      </c>
      <c r="J15" s="13" t="s">
        <v>83</v>
      </c>
      <c r="K15" s="12" t="s">
        <v>71</v>
      </c>
      <c r="L15" s="13" t="s">
        <v>83</v>
      </c>
      <c r="M15" s="12"/>
      <c r="N15" s="13"/>
      <c r="O15" s="12" t="s">
        <v>71</v>
      </c>
      <c r="P15" s="13" t="s">
        <v>83</v>
      </c>
      <c r="Q15" s="12"/>
      <c r="R15" s="13"/>
      <c r="S15" s="12" t="s">
        <v>71</v>
      </c>
      <c r="T15" s="13" t="s">
        <v>83</v>
      </c>
      <c r="U15" s="14" t="n">
        <f>859</f>
        <v>859.0</v>
      </c>
      <c r="V15" s="15" t="n">
        <f>2000</f>
        <v>2000.0</v>
      </c>
      <c r="W15" s="15"/>
      <c r="X15" s="15" t="n">
        <f>1718000</f>
        <v>1718000.0</v>
      </c>
      <c r="Y15" s="15"/>
      <c r="Z15" s="15" t="str">
        <f>"－"</f>
        <v>－</v>
      </c>
      <c r="AA15" s="12" t="s">
        <v>64</v>
      </c>
      <c r="AB15" s="16" t="str">
        <f>"－"</f>
        <v>－</v>
      </c>
      <c r="AC15" s="15" t="n">
        <f>1</f>
        <v>1.0</v>
      </c>
    </row>
    <row r="16">
      <c r="A16" s="9" t="s">
        <v>49</v>
      </c>
      <c r="B16" s="9" t="s">
        <v>58</v>
      </c>
      <c r="C16" s="9" t="s">
        <v>59</v>
      </c>
      <c r="D16" s="9" t="s">
        <v>60</v>
      </c>
      <c r="E16" s="9" t="s">
        <v>53</v>
      </c>
      <c r="F16" s="9" t="s">
        <v>49</v>
      </c>
      <c r="G16" s="10" t="s">
        <v>66</v>
      </c>
      <c r="H16" s="11" t="n">
        <v>23000.0</v>
      </c>
      <c r="I16" s="12" t="s">
        <v>84</v>
      </c>
      <c r="J16" s="13" t="s">
        <v>85</v>
      </c>
      <c r="K16" s="12" t="s">
        <v>56</v>
      </c>
      <c r="L16" s="13" t="s">
        <v>86</v>
      </c>
      <c r="M16" s="12"/>
      <c r="N16" s="13"/>
      <c r="O16" s="12" t="s">
        <v>87</v>
      </c>
      <c r="P16" s="13" t="s">
        <v>88</v>
      </c>
      <c r="Q16" s="12"/>
      <c r="R16" s="13"/>
      <c r="S16" s="12" t="s">
        <v>56</v>
      </c>
      <c r="T16" s="13" t="s">
        <v>86</v>
      </c>
      <c r="U16" s="14" t="n">
        <f>318.75</f>
        <v>318.75</v>
      </c>
      <c r="V16" s="15" t="n">
        <f>18000</f>
        <v>18000.0</v>
      </c>
      <c r="W16" s="15"/>
      <c r="X16" s="15" t="n">
        <f>9494000</f>
        <v>9494000.0</v>
      </c>
      <c r="Y16" s="15"/>
      <c r="Z16" s="15" t="n">
        <f>10000</f>
        <v>10000.0</v>
      </c>
      <c r="AA16" s="12" t="s">
        <v>64</v>
      </c>
      <c r="AB16" s="16" t="str">
        <f>"－"</f>
        <v>－</v>
      </c>
      <c r="AC16" s="15" t="n">
        <f>4</f>
        <v>4.0</v>
      </c>
    </row>
    <row r="17">
      <c r="A17" s="9" t="s">
        <v>49</v>
      </c>
      <c r="B17" s="9" t="s">
        <v>58</v>
      </c>
      <c r="C17" s="9" t="s">
        <v>59</v>
      </c>
      <c r="D17" s="9" t="s">
        <v>60</v>
      </c>
      <c r="E17" s="9" t="s">
        <v>53</v>
      </c>
      <c r="F17" s="9" t="s">
        <v>49</v>
      </c>
      <c r="G17" s="10" t="s">
        <v>66</v>
      </c>
      <c r="H17" s="11" t="n">
        <v>23500.0</v>
      </c>
      <c r="I17" s="12" t="s">
        <v>89</v>
      </c>
      <c r="J17" s="13" t="s">
        <v>90</v>
      </c>
      <c r="K17" s="12" t="s">
        <v>56</v>
      </c>
      <c r="L17" s="13" t="s">
        <v>91</v>
      </c>
      <c r="M17" s="12"/>
      <c r="N17" s="13"/>
      <c r="O17" s="12" t="s">
        <v>89</v>
      </c>
      <c r="P17" s="13" t="s">
        <v>90</v>
      </c>
      <c r="Q17" s="12"/>
      <c r="R17" s="13"/>
      <c r="S17" s="12" t="s">
        <v>56</v>
      </c>
      <c r="T17" s="13" t="s">
        <v>91</v>
      </c>
      <c r="U17" s="14" t="n">
        <f>189</f>
        <v>189.0</v>
      </c>
      <c r="V17" s="15" t="n">
        <f>4000</f>
        <v>4000.0</v>
      </c>
      <c r="W17" s="15"/>
      <c r="X17" s="15" t="n">
        <f>756000</f>
        <v>756000.0</v>
      </c>
      <c r="Y17" s="15"/>
      <c r="Z17" s="15" t="n">
        <f>2000</f>
        <v>2000.0</v>
      </c>
      <c r="AA17" s="12" t="s">
        <v>64</v>
      </c>
      <c r="AB17" s="16" t="str">
        <f>"－"</f>
        <v>－</v>
      </c>
      <c r="AC17" s="15" t="n">
        <f>2</f>
        <v>2.0</v>
      </c>
    </row>
    <row r="18">
      <c r="A18" s="9" t="s">
        <v>49</v>
      </c>
      <c r="B18" s="9" t="s">
        <v>58</v>
      </c>
      <c r="C18" s="9" t="s">
        <v>59</v>
      </c>
      <c r="D18" s="9" t="s">
        <v>60</v>
      </c>
      <c r="E18" s="9" t="s">
        <v>53</v>
      </c>
      <c r="F18" s="9" t="s">
        <v>54</v>
      </c>
      <c r="G18" s="10" t="s">
        <v>70</v>
      </c>
      <c r="H18" s="11" t="n">
        <v>23000.0</v>
      </c>
      <c r="I18" s="12" t="s">
        <v>87</v>
      </c>
      <c r="J18" s="13" t="s">
        <v>92</v>
      </c>
      <c r="K18" s="12" t="s">
        <v>56</v>
      </c>
      <c r="L18" s="13" t="s">
        <v>93</v>
      </c>
      <c r="M18" s="12"/>
      <c r="N18" s="13"/>
      <c r="O18" s="12" t="s">
        <v>87</v>
      </c>
      <c r="P18" s="13" t="s">
        <v>92</v>
      </c>
      <c r="Q18" s="12"/>
      <c r="R18" s="13"/>
      <c r="S18" s="12" t="s">
        <v>56</v>
      </c>
      <c r="T18" s="13" t="s">
        <v>93</v>
      </c>
      <c r="U18" s="14" t="n">
        <f>646.5</f>
        <v>646.5</v>
      </c>
      <c r="V18" s="15" t="n">
        <f>6001</f>
        <v>6001.0</v>
      </c>
      <c r="W18" s="15"/>
      <c r="X18" s="15" t="n">
        <f>3178997</f>
        <v>3178997.0</v>
      </c>
      <c r="Y18" s="15"/>
      <c r="Z18" s="15" t="str">
        <f>"－"</f>
        <v>－</v>
      </c>
      <c r="AA18" s="12"/>
      <c r="AB18" s="16" t="n">
        <f>6000</f>
        <v>6000.0</v>
      </c>
      <c r="AC18" s="15" t="n">
        <f>4</f>
        <v>4.0</v>
      </c>
    </row>
    <row r="19">
      <c r="A19" s="9" t="s">
        <v>49</v>
      </c>
      <c r="B19" s="9" t="s">
        <v>58</v>
      </c>
      <c r="C19" s="9" t="s">
        <v>59</v>
      </c>
      <c r="D19" s="9" t="s">
        <v>60</v>
      </c>
      <c r="E19" s="9" t="s">
        <v>53</v>
      </c>
      <c r="F19" s="9" t="s">
        <v>54</v>
      </c>
      <c r="G19" s="10" t="s">
        <v>55</v>
      </c>
      <c r="H19" s="11" t="n">
        <v>23500.0</v>
      </c>
      <c r="I19" s="12" t="s">
        <v>94</v>
      </c>
      <c r="J19" s="13" t="s">
        <v>95</v>
      </c>
      <c r="K19" s="12" t="s">
        <v>56</v>
      </c>
      <c r="L19" s="13" t="s">
        <v>82</v>
      </c>
      <c r="M19" s="12"/>
      <c r="N19" s="13"/>
      <c r="O19" s="12" t="s">
        <v>94</v>
      </c>
      <c r="P19" s="13" t="s">
        <v>95</v>
      </c>
      <c r="Q19" s="12"/>
      <c r="R19" s="13"/>
      <c r="S19" s="12" t="s">
        <v>78</v>
      </c>
      <c r="T19" s="13" t="s">
        <v>96</v>
      </c>
      <c r="U19" s="14" t="n">
        <f>434</f>
        <v>434.0</v>
      </c>
      <c r="V19" s="15" t="n">
        <f>14000</f>
        <v>14000.0</v>
      </c>
      <c r="W19" s="15"/>
      <c r="X19" s="15" t="n">
        <f>6076000</f>
        <v>6076000.0</v>
      </c>
      <c r="Y19" s="15"/>
      <c r="Z19" s="15" t="str">
        <f>"－"</f>
        <v>－</v>
      </c>
      <c r="AA19" s="12"/>
      <c r="AB19" s="16" t="n">
        <f>10000</f>
        <v>10000.0</v>
      </c>
      <c r="AC19" s="15" t="n">
        <f>7</f>
        <v>7.0</v>
      </c>
    </row>
    <row r="20">
      <c r="A20" s="9" t="s">
        <v>49</v>
      </c>
      <c r="B20" s="9" t="s">
        <v>58</v>
      </c>
      <c r="C20" s="9" t="s">
        <v>59</v>
      </c>
      <c r="D20" s="9" t="s">
        <v>60</v>
      </c>
      <c r="E20" s="9" t="s">
        <v>53</v>
      </c>
      <c r="F20" s="9" t="s">
        <v>54</v>
      </c>
      <c r="G20" s="10" t="s">
        <v>55</v>
      </c>
      <c r="H20" s="11" t="n">
        <v>24000.0</v>
      </c>
      <c r="I20" s="12" t="s">
        <v>56</v>
      </c>
      <c r="J20" s="13" t="s">
        <v>97</v>
      </c>
      <c r="K20" s="12" t="s">
        <v>56</v>
      </c>
      <c r="L20" s="13" t="s">
        <v>97</v>
      </c>
      <c r="M20" s="12"/>
      <c r="N20" s="13"/>
      <c r="O20" s="12" t="s">
        <v>73</v>
      </c>
      <c r="P20" s="13" t="s">
        <v>98</v>
      </c>
      <c r="Q20" s="12"/>
      <c r="R20" s="13"/>
      <c r="S20" s="12" t="s">
        <v>78</v>
      </c>
      <c r="T20" s="13" t="s">
        <v>99</v>
      </c>
      <c r="U20" s="14" t="n">
        <f>225</f>
        <v>225.0</v>
      </c>
      <c r="V20" s="15" t="n">
        <f>14000</f>
        <v>14000.0</v>
      </c>
      <c r="W20" s="15"/>
      <c r="X20" s="15" t="n">
        <f>3056000</f>
        <v>3056000.0</v>
      </c>
      <c r="Y20" s="15"/>
      <c r="Z20" s="15" t="str">
        <f>"－"</f>
        <v>－</v>
      </c>
      <c r="AA20" s="12"/>
      <c r="AB20" s="16" t="n">
        <f>2000</f>
        <v>2000.0</v>
      </c>
      <c r="AC20" s="15" t="n">
        <f>6</f>
        <v>6.0</v>
      </c>
    </row>
    <row r="21">
      <c r="A21" s="9" t="s">
        <v>49</v>
      </c>
      <c r="B21" s="9" t="s">
        <v>100</v>
      </c>
      <c r="C21" s="9" t="s">
        <v>101</v>
      </c>
      <c r="D21" s="9" t="s">
        <v>102</v>
      </c>
      <c r="E21" s="9" t="s">
        <v>61</v>
      </c>
      <c r="F21" s="9" t="s">
        <v>49</v>
      </c>
      <c r="G21" s="10" t="s">
        <v>66</v>
      </c>
      <c r="H21" s="11" t="n">
        <v>1800.0</v>
      </c>
      <c r="I21" s="12"/>
      <c r="J21" s="13" t="s">
        <v>63</v>
      </c>
      <c r="K21" s="12"/>
      <c r="L21" s="13" t="s">
        <v>63</v>
      </c>
      <c r="M21" s="12"/>
      <c r="N21" s="13"/>
      <c r="O21" s="12"/>
      <c r="P21" s="13" t="s">
        <v>63</v>
      </c>
      <c r="Q21" s="12"/>
      <c r="R21" s="13"/>
      <c r="S21" s="12"/>
      <c r="T21" s="13" t="s">
        <v>63</v>
      </c>
      <c r="U21" s="14" t="str">
        <f>"－"</f>
        <v>－</v>
      </c>
      <c r="V21" s="15" t="str">
        <f>"－"</f>
        <v>－</v>
      </c>
      <c r="W21" s="15"/>
      <c r="X21" s="15" t="str">
        <f>"－"</f>
        <v>－</v>
      </c>
      <c r="Y21" s="15"/>
      <c r="Z21" s="15" t="n">
        <f>233</f>
        <v>233.0</v>
      </c>
      <c r="AA21" s="12" t="s">
        <v>64</v>
      </c>
      <c r="AB21" s="16" t="n">
        <f>87</f>
        <v>87.0</v>
      </c>
      <c r="AC21" s="15" t="str">
        <f>"－"</f>
        <v>－</v>
      </c>
    </row>
    <row r="22">
      <c r="A22" s="9" t="s">
        <v>49</v>
      </c>
      <c r="B22" s="9" t="s">
        <v>103</v>
      </c>
      <c r="C22" s="9" t="s">
        <v>104</v>
      </c>
      <c r="D22" s="9" t="s">
        <v>105</v>
      </c>
      <c r="E22" s="9" t="s">
        <v>53</v>
      </c>
      <c r="F22" s="9" t="s">
        <v>54</v>
      </c>
      <c r="G22" s="10" t="s">
        <v>106</v>
      </c>
      <c r="H22" s="11" t="n">
        <v>1100.0</v>
      </c>
      <c r="I22" s="12"/>
      <c r="J22" s="13" t="s">
        <v>63</v>
      </c>
      <c r="K22" s="12"/>
      <c r="L22" s="13" t="s">
        <v>63</v>
      </c>
      <c r="M22" s="12"/>
      <c r="N22" s="13"/>
      <c r="O22" s="12"/>
      <c r="P22" s="13" t="s">
        <v>63</v>
      </c>
      <c r="Q22" s="12"/>
      <c r="R22" s="13"/>
      <c r="S22" s="12"/>
      <c r="T22" s="13" t="s">
        <v>63</v>
      </c>
      <c r="U22" s="14" t="str">
        <f>"－"</f>
        <v>－</v>
      </c>
      <c r="V22" s="15" t="str">
        <f>"－"</f>
        <v>－</v>
      </c>
      <c r="W22" s="15"/>
      <c r="X22" s="15" t="str">
        <f>"－"</f>
        <v>－</v>
      </c>
      <c r="Y22" s="15"/>
      <c r="Z22" s="15" t="str">
        <f>"－"</f>
        <v>－</v>
      </c>
      <c r="AA22" s="12"/>
      <c r="AB22" s="16" t="n">
        <f>2000</f>
        <v>2000.0</v>
      </c>
      <c r="AC22" s="15" t="str">
        <f>"－"</f>
        <v>－</v>
      </c>
    </row>
    <row r="23">
      <c r="A23" s="9" t="s">
        <v>49</v>
      </c>
      <c r="B23" s="9" t="s">
        <v>107</v>
      </c>
      <c r="C23" s="9" t="s">
        <v>108</v>
      </c>
      <c r="D23" s="9" t="s">
        <v>109</v>
      </c>
      <c r="E23" s="9" t="s">
        <v>61</v>
      </c>
      <c r="F23" s="9" t="s">
        <v>49</v>
      </c>
      <c r="G23" s="10" t="s">
        <v>110</v>
      </c>
      <c r="H23" s="11" t="n">
        <v>1800.0</v>
      </c>
      <c r="I23" s="12"/>
      <c r="J23" s="13" t="s">
        <v>63</v>
      </c>
      <c r="K23" s="12"/>
      <c r="L23" s="13" t="s">
        <v>63</v>
      </c>
      <c r="M23" s="12"/>
      <c r="N23" s="13"/>
      <c r="O23" s="12"/>
      <c r="P23" s="13" t="s">
        <v>63</v>
      </c>
      <c r="Q23" s="12"/>
      <c r="R23" s="13"/>
      <c r="S23" s="12"/>
      <c r="T23" s="13" t="s">
        <v>63</v>
      </c>
      <c r="U23" s="14" t="str">
        <f>"－"</f>
        <v>－</v>
      </c>
      <c r="V23" s="15" t="str">
        <f>"－"</f>
        <v>－</v>
      </c>
      <c r="W23" s="15"/>
      <c r="X23" s="15" t="str">
        <f>"－"</f>
        <v>－</v>
      </c>
      <c r="Y23" s="15"/>
      <c r="Z23" s="15" t="str">
        <f>"－"</f>
        <v>－</v>
      </c>
      <c r="AA23" s="12" t="s">
        <v>64</v>
      </c>
      <c r="AB23" s="16" t="n">
        <f>2</f>
        <v>2.0</v>
      </c>
      <c r="AC23" s="15" t="str">
        <f>"－"</f>
        <v>－</v>
      </c>
    </row>
    <row r="24">
      <c r="A24" s="9" t="s">
        <v>49</v>
      </c>
      <c r="B24" s="9" t="s">
        <v>107</v>
      </c>
      <c r="C24" s="9" t="s">
        <v>108</v>
      </c>
      <c r="D24" s="9" t="s">
        <v>109</v>
      </c>
      <c r="E24" s="9" t="s">
        <v>61</v>
      </c>
      <c r="F24" s="9" t="s">
        <v>49</v>
      </c>
      <c r="G24" s="10" t="s">
        <v>66</v>
      </c>
      <c r="H24" s="11" t="n">
        <v>2000.0</v>
      </c>
      <c r="I24" s="12"/>
      <c r="J24" s="13" t="s">
        <v>63</v>
      </c>
      <c r="K24" s="12"/>
      <c r="L24" s="13" t="s">
        <v>63</v>
      </c>
      <c r="M24" s="12"/>
      <c r="N24" s="13"/>
      <c r="O24" s="12"/>
      <c r="P24" s="13" t="s">
        <v>63</v>
      </c>
      <c r="Q24" s="12"/>
      <c r="R24" s="13"/>
      <c r="S24" s="12"/>
      <c r="T24" s="13" t="s">
        <v>63</v>
      </c>
      <c r="U24" s="14" t="str">
        <f>"－"</f>
        <v>－</v>
      </c>
      <c r="V24" s="15" t="str">
        <f>"－"</f>
        <v>－</v>
      </c>
      <c r="W24" s="15"/>
      <c r="X24" s="15" t="str">
        <f>"－"</f>
        <v>－</v>
      </c>
      <c r="Y24" s="15"/>
      <c r="Z24" s="15" t="str">
        <f>"－"</f>
        <v>－</v>
      </c>
      <c r="AA24" s="12" t="s">
        <v>64</v>
      </c>
      <c r="AB24" s="16" t="n">
        <f>5</f>
        <v>5.0</v>
      </c>
      <c r="AC24" s="15" t="str">
        <f>"－"</f>
        <v>－</v>
      </c>
    </row>
    <row r="25">
      <c r="A25" s="9" t="s">
        <v>49</v>
      </c>
      <c r="B25" s="9" t="s">
        <v>107</v>
      </c>
      <c r="C25" s="9" t="s">
        <v>108</v>
      </c>
      <c r="D25" s="9" t="s">
        <v>109</v>
      </c>
      <c r="E25" s="9" t="s">
        <v>53</v>
      </c>
      <c r="F25" s="9" t="s">
        <v>54</v>
      </c>
      <c r="G25" s="10" t="s">
        <v>111</v>
      </c>
      <c r="H25" s="11" t="n">
        <v>1600.0</v>
      </c>
      <c r="I25" s="12"/>
      <c r="J25" s="13" t="s">
        <v>63</v>
      </c>
      <c r="K25" s="12"/>
      <c r="L25" s="13" t="s">
        <v>63</v>
      </c>
      <c r="M25" s="12" t="s">
        <v>112</v>
      </c>
      <c r="N25" s="13" t="s">
        <v>113</v>
      </c>
      <c r="O25" s="12"/>
      <c r="P25" s="13" t="s">
        <v>63</v>
      </c>
      <c r="Q25" s="12" t="s">
        <v>84</v>
      </c>
      <c r="R25" s="13" t="s">
        <v>114</v>
      </c>
      <c r="S25" s="12"/>
      <c r="T25" s="13" t="s">
        <v>63</v>
      </c>
      <c r="U25" s="14" t="str">
        <f>"－"</f>
        <v>－</v>
      </c>
      <c r="V25" s="15" t="n">
        <f>188</f>
        <v>188.0</v>
      </c>
      <c r="W25" s="15" t="n">
        <v>188.0</v>
      </c>
      <c r="X25" s="15" t="n">
        <f>6921860</f>
        <v>6921860.0</v>
      </c>
      <c r="Y25" s="15" t="n">
        <v>6921860.0</v>
      </c>
      <c r="Z25" s="15" t="str">
        <f>"－"</f>
        <v>－</v>
      </c>
      <c r="AA25" s="12"/>
      <c r="AB25" s="16" t="n">
        <f>62</f>
        <v>62.0</v>
      </c>
      <c r="AC25" s="15" t="str">
        <f>"－"</f>
        <v>－</v>
      </c>
    </row>
    <row r="26">
      <c r="A26" s="9" t="s">
        <v>49</v>
      </c>
      <c r="B26" s="9" t="s">
        <v>115</v>
      </c>
      <c r="C26" s="9" t="s">
        <v>116</v>
      </c>
      <c r="D26" s="9" t="s">
        <v>117</v>
      </c>
      <c r="E26" s="9" t="s">
        <v>53</v>
      </c>
      <c r="F26" s="9" t="s">
        <v>49</v>
      </c>
      <c r="G26" s="10" t="s">
        <v>66</v>
      </c>
      <c r="H26" s="11" t="n">
        <v>340000.0</v>
      </c>
      <c r="I26" s="12"/>
      <c r="J26" s="13" t="s">
        <v>63</v>
      </c>
      <c r="K26" s="12"/>
      <c r="L26" s="13" t="s">
        <v>63</v>
      </c>
      <c r="M26" s="12"/>
      <c r="N26" s="13"/>
      <c r="O26" s="12"/>
      <c r="P26" s="13" t="s">
        <v>63</v>
      </c>
      <c r="Q26" s="12"/>
      <c r="R26" s="13"/>
      <c r="S26" s="12"/>
      <c r="T26" s="13" t="s">
        <v>63</v>
      </c>
      <c r="U26" s="14" t="str">
        <f>"－"</f>
        <v>－</v>
      </c>
      <c r="V26" s="15" t="str">
        <f>"－"</f>
        <v>－</v>
      </c>
      <c r="W26" s="15"/>
      <c r="X26" s="15" t="str">
        <f>"－"</f>
        <v>－</v>
      </c>
      <c r="Y26" s="15"/>
      <c r="Z26" s="15" t="str">
        <f>"－"</f>
        <v>－</v>
      </c>
      <c r="AA26" s="12" t="s">
        <v>64</v>
      </c>
      <c r="AB26" s="16" t="n">
        <f>226</f>
        <v>226.0</v>
      </c>
      <c r="AC26" s="15" t="str">
        <f>"－"</f>
        <v>－</v>
      </c>
    </row>
    <row r="27">
      <c r="A27" s="9" t="s">
        <v>49</v>
      </c>
      <c r="B27" s="9" t="s">
        <v>118</v>
      </c>
      <c r="C27" s="9" t="s">
        <v>119</v>
      </c>
      <c r="D27" s="9" t="s">
        <v>120</v>
      </c>
      <c r="E27" s="9" t="s">
        <v>53</v>
      </c>
      <c r="F27" s="9" t="s">
        <v>54</v>
      </c>
      <c r="G27" s="10" t="s">
        <v>121</v>
      </c>
      <c r="H27" s="11" t="n">
        <v>350.0</v>
      </c>
      <c r="I27" s="12"/>
      <c r="J27" s="13" t="s">
        <v>63</v>
      </c>
      <c r="K27" s="12"/>
      <c r="L27" s="13" t="s">
        <v>63</v>
      </c>
      <c r="M27" s="12"/>
      <c r="N27" s="13"/>
      <c r="O27" s="12"/>
      <c r="P27" s="13" t="s">
        <v>63</v>
      </c>
      <c r="Q27" s="12"/>
      <c r="R27" s="13"/>
      <c r="S27" s="12"/>
      <c r="T27" s="13" t="s">
        <v>63</v>
      </c>
      <c r="U27" s="14" t="str">
        <f>"－"</f>
        <v>－</v>
      </c>
      <c r="V27" s="15" t="str">
        <f>"－"</f>
        <v>－</v>
      </c>
      <c r="W27" s="15"/>
      <c r="X27" s="15" t="str">
        <f>"－"</f>
        <v>－</v>
      </c>
      <c r="Y27" s="15"/>
      <c r="Z27" s="15" t="str">
        <f>"－"</f>
        <v>－</v>
      </c>
      <c r="AA27" s="12"/>
      <c r="AB27" s="16" t="n">
        <f>920</f>
        <v>920.0</v>
      </c>
      <c r="AC27" s="15" t="str">
        <f>"－"</f>
        <v>－</v>
      </c>
    </row>
    <row r="28">
      <c r="A28" s="9" t="s">
        <v>49</v>
      </c>
      <c r="B28" s="9" t="s">
        <v>122</v>
      </c>
      <c r="C28" s="9" t="s">
        <v>123</v>
      </c>
      <c r="D28" s="9" t="s">
        <v>124</v>
      </c>
      <c r="E28" s="9" t="s">
        <v>61</v>
      </c>
      <c r="F28" s="9" t="s">
        <v>54</v>
      </c>
      <c r="G28" s="10" t="s">
        <v>125</v>
      </c>
      <c r="H28" s="11" t="n">
        <v>2400.0</v>
      </c>
      <c r="I28" s="12"/>
      <c r="J28" s="13" t="s">
        <v>63</v>
      </c>
      <c r="K28" s="12"/>
      <c r="L28" s="13" t="s">
        <v>63</v>
      </c>
      <c r="M28" s="12" t="s">
        <v>112</v>
      </c>
      <c r="N28" s="13" t="s">
        <v>126</v>
      </c>
      <c r="O28" s="12"/>
      <c r="P28" s="13" t="s">
        <v>63</v>
      </c>
      <c r="Q28" s="12" t="s">
        <v>127</v>
      </c>
      <c r="R28" s="13" t="s">
        <v>128</v>
      </c>
      <c r="S28" s="12"/>
      <c r="T28" s="13" t="s">
        <v>63</v>
      </c>
      <c r="U28" s="14" t="str">
        <f>"－"</f>
        <v>－</v>
      </c>
      <c r="V28" s="15" t="n">
        <f>90</f>
        <v>90.0</v>
      </c>
      <c r="W28" s="15" t="n">
        <v>90.0</v>
      </c>
      <c r="X28" s="15" t="n">
        <f>7936500</f>
        <v>7936500.0</v>
      </c>
      <c r="Y28" s="15" t="n">
        <v>7936500.0</v>
      </c>
      <c r="Z28" s="15" t="str">
        <f>"－"</f>
        <v>－</v>
      </c>
      <c r="AA28" s="12"/>
      <c r="AB28" s="16" t="n">
        <f>90</f>
        <v>90.0</v>
      </c>
      <c r="AC28" s="15" t="str">
        <f>"－"</f>
        <v>－</v>
      </c>
    </row>
    <row r="29">
      <c r="A29" s="9" t="s">
        <v>49</v>
      </c>
      <c r="B29" s="9" t="s">
        <v>129</v>
      </c>
      <c r="C29" s="9" t="s">
        <v>130</v>
      </c>
      <c r="D29" s="9" t="s">
        <v>131</v>
      </c>
      <c r="E29" s="9" t="s">
        <v>53</v>
      </c>
      <c r="F29" s="9" t="s">
        <v>54</v>
      </c>
      <c r="G29" s="10" t="s">
        <v>121</v>
      </c>
      <c r="H29" s="11" t="n">
        <v>1700.0</v>
      </c>
      <c r="I29" s="12"/>
      <c r="J29" s="13" t="s">
        <v>63</v>
      </c>
      <c r="K29" s="12"/>
      <c r="L29" s="13" t="s">
        <v>63</v>
      </c>
      <c r="M29" s="12" t="s">
        <v>132</v>
      </c>
      <c r="N29" s="13" t="s">
        <v>133</v>
      </c>
      <c r="O29" s="12"/>
      <c r="P29" s="13" t="s">
        <v>63</v>
      </c>
      <c r="Q29" s="12" t="s">
        <v>127</v>
      </c>
      <c r="R29" s="13" t="s">
        <v>134</v>
      </c>
      <c r="S29" s="12"/>
      <c r="T29" s="13" t="s">
        <v>63</v>
      </c>
      <c r="U29" s="14" t="str">
        <f>"－"</f>
        <v>－</v>
      </c>
      <c r="V29" s="15" t="n">
        <f>144</f>
        <v>144.0</v>
      </c>
      <c r="W29" s="15" t="n">
        <v>144.0</v>
      </c>
      <c r="X29" s="15" t="n">
        <f>16341840</f>
        <v>1.634184E7</v>
      </c>
      <c r="Y29" s="15" t="n">
        <v>1.634184E7</v>
      </c>
      <c r="Z29" s="15" t="str">
        <f>"－"</f>
        <v>－</v>
      </c>
      <c r="AA29" s="12"/>
      <c r="AB29" s="16" t="str">
        <f>"－"</f>
        <v>－</v>
      </c>
      <c r="AC29" s="15" t="str">
        <f>"－"</f>
        <v>－</v>
      </c>
    </row>
    <row r="30">
      <c r="A30" s="9" t="s">
        <v>49</v>
      </c>
      <c r="B30" s="9" t="s">
        <v>135</v>
      </c>
      <c r="C30" s="9" t="s">
        <v>136</v>
      </c>
      <c r="D30" s="9" t="s">
        <v>137</v>
      </c>
      <c r="E30" s="9" t="s">
        <v>53</v>
      </c>
      <c r="F30" s="9" t="s">
        <v>138</v>
      </c>
      <c r="G30" s="10" t="s">
        <v>139</v>
      </c>
      <c r="H30" s="11" t="n">
        <v>4600.0</v>
      </c>
      <c r="I30" s="12"/>
      <c r="J30" s="13" t="s">
        <v>63</v>
      </c>
      <c r="K30" s="12"/>
      <c r="L30" s="13" t="s">
        <v>63</v>
      </c>
      <c r="M30" s="12" t="s">
        <v>81</v>
      </c>
      <c r="N30" s="13" t="s">
        <v>140</v>
      </c>
      <c r="O30" s="12"/>
      <c r="P30" s="13" t="s">
        <v>63</v>
      </c>
      <c r="Q30" s="12" t="s">
        <v>81</v>
      </c>
      <c r="R30" s="13" t="s">
        <v>140</v>
      </c>
      <c r="S30" s="12"/>
      <c r="T30" s="13" t="s">
        <v>63</v>
      </c>
      <c r="U30" s="14" t="str">
        <f>"－"</f>
        <v>－</v>
      </c>
      <c r="V30" s="15" t="n">
        <f>500</f>
        <v>500.0</v>
      </c>
      <c r="W30" s="15" t="n">
        <v>500.0</v>
      </c>
      <c r="X30" s="15" t="n">
        <f>1875000</f>
        <v>1875000.0</v>
      </c>
      <c r="Y30" s="15" t="n">
        <v>1875000.0</v>
      </c>
      <c r="Z30" s="15" t="str">
        <f>"－"</f>
        <v>－</v>
      </c>
      <c r="AA30" s="12"/>
      <c r="AB30" s="16" t="n">
        <f>500</f>
        <v>500.0</v>
      </c>
      <c r="AC30" s="15" t="str">
        <f>"－"</f>
        <v>－</v>
      </c>
    </row>
    <row r="31">
      <c r="A31" s="9" t="s">
        <v>49</v>
      </c>
      <c r="B31" s="9" t="s">
        <v>141</v>
      </c>
      <c r="C31" s="9" t="s">
        <v>142</v>
      </c>
      <c r="D31" s="9" t="s">
        <v>143</v>
      </c>
      <c r="E31" s="9" t="s">
        <v>53</v>
      </c>
      <c r="F31" s="9" t="s">
        <v>49</v>
      </c>
      <c r="G31" s="10" t="s">
        <v>66</v>
      </c>
      <c r="H31" s="11" t="n">
        <v>5000.0</v>
      </c>
      <c r="I31" s="12"/>
      <c r="J31" s="13" t="s">
        <v>63</v>
      </c>
      <c r="K31" s="12"/>
      <c r="L31" s="13" t="s">
        <v>63</v>
      </c>
      <c r="M31" s="12"/>
      <c r="N31" s="13"/>
      <c r="O31" s="12"/>
      <c r="P31" s="13" t="s">
        <v>63</v>
      </c>
      <c r="Q31" s="12"/>
      <c r="R31" s="13"/>
      <c r="S31" s="12"/>
      <c r="T31" s="13" t="s">
        <v>63</v>
      </c>
      <c r="U31" s="14" t="str">
        <f>"－"</f>
        <v>－</v>
      </c>
      <c r="V31" s="15" t="str">
        <f>"－"</f>
        <v>－</v>
      </c>
      <c r="W31" s="15"/>
      <c r="X31" s="15" t="str">
        <f>"－"</f>
        <v>－</v>
      </c>
      <c r="Y31" s="15"/>
      <c r="Z31" s="15" t="str">
        <f>"－"</f>
        <v>－</v>
      </c>
      <c r="AA31" s="12" t="s">
        <v>64</v>
      </c>
      <c r="AB31" s="16" t="n">
        <f>10</f>
        <v>10.0</v>
      </c>
      <c r="AC31" s="15" t="str">
        <f>"－"</f>
        <v>－</v>
      </c>
    </row>
    <row r="32">
      <c r="A32" s="9" t="s">
        <v>49</v>
      </c>
      <c r="B32" s="9" t="s">
        <v>144</v>
      </c>
      <c r="C32" s="9" t="s">
        <v>145</v>
      </c>
      <c r="D32" s="9" t="s">
        <v>146</v>
      </c>
      <c r="E32" s="9" t="s">
        <v>61</v>
      </c>
      <c r="F32" s="9" t="s">
        <v>49</v>
      </c>
      <c r="G32" s="10" t="s">
        <v>66</v>
      </c>
      <c r="H32" s="11" t="n">
        <v>8000.0</v>
      </c>
      <c r="I32" s="12"/>
      <c r="J32" s="13" t="s">
        <v>63</v>
      </c>
      <c r="K32" s="12"/>
      <c r="L32" s="13" t="s">
        <v>63</v>
      </c>
      <c r="M32" s="12" t="s">
        <v>71</v>
      </c>
      <c r="N32" s="13" t="s">
        <v>147</v>
      </c>
      <c r="O32" s="12"/>
      <c r="P32" s="13" t="s">
        <v>63</v>
      </c>
      <c r="Q32" s="12" t="s">
        <v>84</v>
      </c>
      <c r="R32" s="13" t="s">
        <v>148</v>
      </c>
      <c r="S32" s="12"/>
      <c r="T32" s="13" t="s">
        <v>63</v>
      </c>
      <c r="U32" s="14" t="str">
        <f>"－"</f>
        <v>－</v>
      </c>
      <c r="V32" s="15" t="n">
        <f>26</f>
        <v>26.0</v>
      </c>
      <c r="W32" s="15" t="n">
        <v>26.0</v>
      </c>
      <c r="X32" s="15" t="n">
        <f>5720280</f>
        <v>5720280.0</v>
      </c>
      <c r="Y32" s="15" t="n">
        <v>5720280.0</v>
      </c>
      <c r="Z32" s="15" t="str">
        <f>"－"</f>
        <v>－</v>
      </c>
      <c r="AA32" s="12" t="s">
        <v>64</v>
      </c>
      <c r="AB32" s="16" t="str">
        <f>"－"</f>
        <v>－</v>
      </c>
      <c r="AC32" s="15" t="str">
        <f>"－"</f>
        <v>－</v>
      </c>
    </row>
    <row r="33">
      <c r="A33" s="9" t="s">
        <v>49</v>
      </c>
      <c r="B33" s="9" t="s">
        <v>144</v>
      </c>
      <c r="C33" s="9" t="s">
        <v>145</v>
      </c>
      <c r="D33" s="9" t="s">
        <v>146</v>
      </c>
      <c r="E33" s="9" t="s">
        <v>61</v>
      </c>
      <c r="F33" s="9" t="s">
        <v>54</v>
      </c>
      <c r="G33" s="10" t="s">
        <v>55</v>
      </c>
      <c r="H33" s="11" t="n">
        <v>8000.0</v>
      </c>
      <c r="I33" s="12"/>
      <c r="J33" s="13" t="s">
        <v>63</v>
      </c>
      <c r="K33" s="12"/>
      <c r="L33" s="13" t="s">
        <v>63</v>
      </c>
      <c r="M33" s="12" t="s">
        <v>132</v>
      </c>
      <c r="N33" s="13" t="s">
        <v>149</v>
      </c>
      <c r="O33" s="12"/>
      <c r="P33" s="13" t="s">
        <v>63</v>
      </c>
      <c r="Q33" s="12" t="s">
        <v>71</v>
      </c>
      <c r="R33" s="13" t="s">
        <v>150</v>
      </c>
      <c r="S33" s="12"/>
      <c r="T33" s="13" t="s">
        <v>63</v>
      </c>
      <c r="U33" s="14" t="str">
        <f>"－"</f>
        <v>－</v>
      </c>
      <c r="V33" s="15" t="n">
        <f>40</f>
        <v>40.0</v>
      </c>
      <c r="W33" s="15" t="n">
        <v>40.0</v>
      </c>
      <c r="X33" s="15" t="n">
        <f>9150000</f>
        <v>9150000.0</v>
      </c>
      <c r="Y33" s="15" t="n">
        <v>9150000.0</v>
      </c>
      <c r="Z33" s="15" t="str">
        <f>"－"</f>
        <v>－</v>
      </c>
      <c r="AA33" s="12"/>
      <c r="AB33" s="16" t="str">
        <f>"－"</f>
        <v>－</v>
      </c>
      <c r="AC33" s="15" t="str">
        <f>"－"</f>
        <v>－</v>
      </c>
    </row>
    <row r="34">
      <c r="A34" s="9" t="s">
        <v>49</v>
      </c>
      <c r="B34" s="9" t="s">
        <v>151</v>
      </c>
      <c r="C34" s="9" t="s">
        <v>152</v>
      </c>
      <c r="D34" s="9" t="s">
        <v>153</v>
      </c>
      <c r="E34" s="9" t="s">
        <v>61</v>
      </c>
      <c r="F34" s="9" t="s">
        <v>49</v>
      </c>
      <c r="G34" s="10" t="s">
        <v>66</v>
      </c>
      <c r="H34" s="11" t="n">
        <v>400.0</v>
      </c>
      <c r="I34" s="12"/>
      <c r="J34" s="13" t="s">
        <v>63</v>
      </c>
      <c r="K34" s="12"/>
      <c r="L34" s="13" t="s">
        <v>63</v>
      </c>
      <c r="M34" s="12"/>
      <c r="N34" s="13"/>
      <c r="O34" s="12"/>
      <c r="P34" s="13" t="s">
        <v>63</v>
      </c>
      <c r="Q34" s="12"/>
      <c r="R34" s="13"/>
      <c r="S34" s="12"/>
      <c r="T34" s="13" t="s">
        <v>63</v>
      </c>
      <c r="U34" s="14" t="str">
        <f>"－"</f>
        <v>－</v>
      </c>
      <c r="V34" s="15" t="str">
        <f>"－"</f>
        <v>－</v>
      </c>
      <c r="W34" s="15"/>
      <c r="X34" s="15" t="str">
        <f>"－"</f>
        <v>－</v>
      </c>
      <c r="Y34" s="15"/>
      <c r="Z34" s="15" t="str">
        <f>"－"</f>
        <v>－</v>
      </c>
      <c r="AA34" s="12" t="s">
        <v>64</v>
      </c>
      <c r="AB34" s="16" t="n">
        <f>24</f>
        <v>24.0</v>
      </c>
      <c r="AC34" s="15" t="str">
        <f>"－"</f>
        <v>－</v>
      </c>
    </row>
    <row r="35">
      <c r="A35" s="9" t="s">
        <v>49</v>
      </c>
      <c r="B35" s="9" t="s">
        <v>151</v>
      </c>
      <c r="C35" s="9" t="s">
        <v>152</v>
      </c>
      <c r="D35" s="9" t="s">
        <v>153</v>
      </c>
      <c r="E35" s="9" t="s">
        <v>61</v>
      </c>
      <c r="F35" s="9" t="s">
        <v>54</v>
      </c>
      <c r="G35" s="10" t="s">
        <v>154</v>
      </c>
      <c r="H35" s="11" t="n">
        <v>425.0</v>
      </c>
      <c r="I35" s="12" t="s">
        <v>81</v>
      </c>
      <c r="J35" s="13" t="s">
        <v>155</v>
      </c>
      <c r="K35" s="12" t="s">
        <v>81</v>
      </c>
      <c r="L35" s="13" t="s">
        <v>155</v>
      </c>
      <c r="M35" s="12"/>
      <c r="N35" s="13"/>
      <c r="O35" s="12" t="s">
        <v>81</v>
      </c>
      <c r="P35" s="13" t="s">
        <v>155</v>
      </c>
      <c r="Q35" s="12"/>
      <c r="R35" s="13"/>
      <c r="S35" s="12" t="s">
        <v>81</v>
      </c>
      <c r="T35" s="13" t="s">
        <v>155</v>
      </c>
      <c r="U35" s="14" t="n">
        <f>12</f>
        <v>12.0</v>
      </c>
      <c r="V35" s="15" t="n">
        <f>24</f>
        <v>24.0</v>
      </c>
      <c r="W35" s="15"/>
      <c r="X35" s="15" t="n">
        <f>28800</f>
        <v>28800.0</v>
      </c>
      <c r="Y35" s="15"/>
      <c r="Z35" s="15" t="str">
        <f>"－"</f>
        <v>－</v>
      </c>
      <c r="AA35" s="12"/>
      <c r="AB35" s="16" t="n">
        <f>24</f>
        <v>24.0</v>
      </c>
      <c r="AC35" s="15" t="n">
        <f>1</f>
        <v>1.0</v>
      </c>
    </row>
    <row r="36">
      <c r="A36" s="9" t="s">
        <v>49</v>
      </c>
      <c r="B36" s="9" t="s">
        <v>156</v>
      </c>
      <c r="C36" s="9" t="s">
        <v>157</v>
      </c>
      <c r="D36" s="9" t="s">
        <v>158</v>
      </c>
      <c r="E36" s="9" t="s">
        <v>61</v>
      </c>
      <c r="F36" s="9" t="s">
        <v>54</v>
      </c>
      <c r="G36" s="10" t="s">
        <v>159</v>
      </c>
      <c r="H36" s="11" t="n">
        <v>3200.0</v>
      </c>
      <c r="I36" s="12"/>
      <c r="J36" s="13" t="s">
        <v>63</v>
      </c>
      <c r="K36" s="12"/>
      <c r="L36" s="13" t="s">
        <v>63</v>
      </c>
      <c r="M36" s="12"/>
      <c r="N36" s="13"/>
      <c r="O36" s="12"/>
      <c r="P36" s="13" t="s">
        <v>63</v>
      </c>
      <c r="Q36" s="12"/>
      <c r="R36" s="13"/>
      <c r="S36" s="12"/>
      <c r="T36" s="13" t="s">
        <v>63</v>
      </c>
      <c r="U36" s="14" t="str">
        <f>"－"</f>
        <v>－</v>
      </c>
      <c r="V36" s="15" t="str">
        <f>"－"</f>
        <v>－</v>
      </c>
      <c r="W36" s="15"/>
      <c r="X36" s="15" t="str">
        <f>"－"</f>
        <v>－</v>
      </c>
      <c r="Y36" s="15"/>
      <c r="Z36" s="15" t="str">
        <f>"－"</f>
        <v>－</v>
      </c>
      <c r="AA36" s="12"/>
      <c r="AB36" s="16" t="n">
        <f>1160</f>
        <v>1160.0</v>
      </c>
      <c r="AC36" s="15" t="str">
        <f>"－"</f>
        <v>－</v>
      </c>
    </row>
    <row r="37">
      <c r="A37" s="9" t="s">
        <v>49</v>
      </c>
      <c r="B37" s="9" t="s">
        <v>160</v>
      </c>
      <c r="C37" s="9" t="s">
        <v>161</v>
      </c>
      <c r="D37" s="9" t="s">
        <v>162</v>
      </c>
      <c r="E37" s="9" t="s">
        <v>61</v>
      </c>
      <c r="F37" s="9" t="s">
        <v>49</v>
      </c>
      <c r="G37" s="10" t="s">
        <v>66</v>
      </c>
      <c r="H37" s="11" t="n">
        <v>4400.0</v>
      </c>
      <c r="I37" s="12"/>
      <c r="J37" s="13" t="s">
        <v>63</v>
      </c>
      <c r="K37" s="12"/>
      <c r="L37" s="13" t="s">
        <v>63</v>
      </c>
      <c r="M37" s="12" t="s">
        <v>89</v>
      </c>
      <c r="N37" s="13" t="s">
        <v>163</v>
      </c>
      <c r="O37" s="12"/>
      <c r="P37" s="13" t="s">
        <v>63</v>
      </c>
      <c r="Q37" s="12" t="s">
        <v>89</v>
      </c>
      <c r="R37" s="13" t="s">
        <v>163</v>
      </c>
      <c r="S37" s="12"/>
      <c r="T37" s="13" t="s">
        <v>63</v>
      </c>
      <c r="U37" s="14" t="str">
        <f>"－"</f>
        <v>－</v>
      </c>
      <c r="V37" s="15" t="n">
        <f>18</f>
        <v>18.0</v>
      </c>
      <c r="W37" s="15" t="n">
        <v>18.0</v>
      </c>
      <c r="X37" s="15" t="n">
        <f>1450980</f>
        <v>1450980.0</v>
      </c>
      <c r="Y37" s="15" t="n">
        <v>1450980.0</v>
      </c>
      <c r="Z37" s="15" t="str">
        <f>"－"</f>
        <v>－</v>
      </c>
      <c r="AA37" s="12" t="s">
        <v>64</v>
      </c>
      <c r="AB37" s="16" t="str">
        <f>"－"</f>
        <v>－</v>
      </c>
      <c r="AC37" s="15" t="str">
        <f>"－"</f>
        <v>－</v>
      </c>
    </row>
    <row r="38">
      <c r="A38" s="9" t="s">
        <v>49</v>
      </c>
      <c r="B38" s="9" t="s">
        <v>164</v>
      </c>
      <c r="C38" s="9" t="s">
        <v>165</v>
      </c>
      <c r="D38" s="9" t="s">
        <v>166</v>
      </c>
      <c r="E38" s="9" t="s">
        <v>61</v>
      </c>
      <c r="F38" s="9" t="s">
        <v>49</v>
      </c>
      <c r="G38" s="10" t="s">
        <v>66</v>
      </c>
      <c r="H38" s="11" t="n">
        <v>2000.0</v>
      </c>
      <c r="I38" s="12"/>
      <c r="J38" s="13" t="s">
        <v>63</v>
      </c>
      <c r="K38" s="12"/>
      <c r="L38" s="13" t="s">
        <v>63</v>
      </c>
      <c r="M38" s="12"/>
      <c r="N38" s="13"/>
      <c r="O38" s="12"/>
      <c r="P38" s="13" t="s">
        <v>63</v>
      </c>
      <c r="Q38" s="12"/>
      <c r="R38" s="13"/>
      <c r="S38" s="12"/>
      <c r="T38" s="13" t="s">
        <v>63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str">
        <f>"－"</f>
        <v>－</v>
      </c>
      <c r="AA38" s="12" t="s">
        <v>64</v>
      </c>
      <c r="AB38" s="16" t="n">
        <f>1</f>
        <v>1.0</v>
      </c>
      <c r="AC38" s="15" t="str">
        <f>"－"</f>
        <v>－</v>
      </c>
    </row>
    <row r="39">
      <c r="A39" s="9" t="s">
        <v>49</v>
      </c>
      <c r="B39" s="9" t="s">
        <v>164</v>
      </c>
      <c r="C39" s="9" t="s">
        <v>165</v>
      </c>
      <c r="D39" s="9" t="s">
        <v>166</v>
      </c>
      <c r="E39" s="9" t="s">
        <v>61</v>
      </c>
      <c r="F39" s="9" t="s">
        <v>49</v>
      </c>
      <c r="G39" s="10" t="s">
        <v>66</v>
      </c>
      <c r="H39" s="11" t="n">
        <v>2200.0</v>
      </c>
      <c r="I39" s="12"/>
      <c r="J39" s="13" t="s">
        <v>63</v>
      </c>
      <c r="K39" s="12"/>
      <c r="L39" s="13" t="s">
        <v>63</v>
      </c>
      <c r="M39" s="12"/>
      <c r="N39" s="13"/>
      <c r="O39" s="12"/>
      <c r="P39" s="13" t="s">
        <v>63</v>
      </c>
      <c r="Q39" s="12"/>
      <c r="R39" s="13"/>
      <c r="S39" s="12"/>
      <c r="T39" s="13" t="s">
        <v>63</v>
      </c>
      <c r="U39" s="14" t="str">
        <f>"－"</f>
        <v>－</v>
      </c>
      <c r="V39" s="15" t="str">
        <f>"－"</f>
        <v>－</v>
      </c>
      <c r="W39" s="15"/>
      <c r="X39" s="15" t="str">
        <f>"－"</f>
        <v>－</v>
      </c>
      <c r="Y39" s="15"/>
      <c r="Z39" s="15" t="str">
        <f>"－"</f>
        <v>－</v>
      </c>
      <c r="AA39" s="12" t="s">
        <v>64</v>
      </c>
      <c r="AB39" s="16" t="n">
        <f>1</f>
        <v>1.0</v>
      </c>
      <c r="AC39" s="15" t="str">
        <f>"－"</f>
        <v>－</v>
      </c>
    </row>
    <row r="40">
      <c r="A40" s="9" t="s">
        <v>49</v>
      </c>
      <c r="B40" s="9" t="s">
        <v>167</v>
      </c>
      <c r="C40" s="9" t="s">
        <v>168</v>
      </c>
      <c r="D40" s="9" t="s">
        <v>169</v>
      </c>
      <c r="E40" s="9" t="s">
        <v>61</v>
      </c>
      <c r="F40" s="9" t="s">
        <v>54</v>
      </c>
      <c r="G40" s="10" t="s">
        <v>170</v>
      </c>
      <c r="H40" s="11" t="n">
        <v>7000.0</v>
      </c>
      <c r="I40" s="12"/>
      <c r="J40" s="13" t="s">
        <v>63</v>
      </c>
      <c r="K40" s="12"/>
      <c r="L40" s="13" t="s">
        <v>63</v>
      </c>
      <c r="M40" s="12" t="s">
        <v>71</v>
      </c>
      <c r="N40" s="13" t="s">
        <v>171</v>
      </c>
      <c r="O40" s="12"/>
      <c r="P40" s="13" t="s">
        <v>63</v>
      </c>
      <c r="Q40" s="12" t="s">
        <v>132</v>
      </c>
      <c r="R40" s="13" t="s">
        <v>172</v>
      </c>
      <c r="S40" s="12"/>
      <c r="T40" s="13" t="s">
        <v>63</v>
      </c>
      <c r="U40" s="14" t="str">
        <f>"－"</f>
        <v>－</v>
      </c>
      <c r="V40" s="15" t="n">
        <f>94</f>
        <v>94.0</v>
      </c>
      <c r="W40" s="15" t="n">
        <v>94.0</v>
      </c>
      <c r="X40" s="15" t="n">
        <f>14807920</f>
        <v>1.480792E7</v>
      </c>
      <c r="Y40" s="15" t="n">
        <v>1.480792E7</v>
      </c>
      <c r="Z40" s="15" t="str">
        <f>"－"</f>
        <v>－</v>
      </c>
      <c r="AA40" s="12"/>
      <c r="AB40" s="16" t="str">
        <f>"－"</f>
        <v>－</v>
      </c>
      <c r="AC40" s="15" t="str">
        <f>"－"</f>
        <v>－</v>
      </c>
    </row>
    <row r="41">
      <c r="A41" s="9" t="s">
        <v>49</v>
      </c>
      <c r="B41" s="9" t="s">
        <v>167</v>
      </c>
      <c r="C41" s="9" t="s">
        <v>168</v>
      </c>
      <c r="D41" s="9" t="s">
        <v>169</v>
      </c>
      <c r="E41" s="9" t="s">
        <v>53</v>
      </c>
      <c r="F41" s="9" t="s">
        <v>49</v>
      </c>
      <c r="G41" s="10" t="s">
        <v>62</v>
      </c>
      <c r="H41" s="11" t="n">
        <v>4400.0</v>
      </c>
      <c r="I41" s="12"/>
      <c r="J41" s="13" t="s">
        <v>63</v>
      </c>
      <c r="K41" s="12"/>
      <c r="L41" s="13" t="s">
        <v>63</v>
      </c>
      <c r="M41" s="12" t="s">
        <v>84</v>
      </c>
      <c r="N41" s="13" t="s">
        <v>173</v>
      </c>
      <c r="O41" s="12"/>
      <c r="P41" s="13" t="s">
        <v>63</v>
      </c>
      <c r="Q41" s="12" t="s">
        <v>84</v>
      </c>
      <c r="R41" s="13" t="s">
        <v>173</v>
      </c>
      <c r="S41" s="12"/>
      <c r="T41" s="13" t="s">
        <v>63</v>
      </c>
      <c r="U41" s="14" t="str">
        <f>"－"</f>
        <v>－</v>
      </c>
      <c r="V41" s="15" t="n">
        <f>25</f>
        <v>25.0</v>
      </c>
      <c r="W41" s="15" t="n">
        <v>25.0</v>
      </c>
      <c r="X41" s="15" t="n">
        <f>2729000</f>
        <v>2729000.0</v>
      </c>
      <c r="Y41" s="15" t="n">
        <v>2729000.0</v>
      </c>
      <c r="Z41" s="15" t="str">
        <f>"－"</f>
        <v>－</v>
      </c>
      <c r="AA41" s="12" t="s">
        <v>64</v>
      </c>
      <c r="AB41" s="16" t="str">
        <f>"－"</f>
        <v>－</v>
      </c>
      <c r="AC41" s="15" t="str">
        <f>"－"</f>
        <v>－</v>
      </c>
    </row>
    <row r="42">
      <c r="A42" s="9" t="s">
        <v>49</v>
      </c>
      <c r="B42" s="9" t="s">
        <v>174</v>
      </c>
      <c r="C42" s="9" t="s">
        <v>175</v>
      </c>
      <c r="D42" s="9" t="s">
        <v>176</v>
      </c>
      <c r="E42" s="9" t="s">
        <v>61</v>
      </c>
      <c r="F42" s="9" t="s">
        <v>54</v>
      </c>
      <c r="G42" s="10" t="s">
        <v>177</v>
      </c>
      <c r="H42" s="11" t="n">
        <v>8000.0</v>
      </c>
      <c r="I42" s="12"/>
      <c r="J42" s="13" t="s">
        <v>63</v>
      </c>
      <c r="K42" s="12"/>
      <c r="L42" s="13" t="s">
        <v>63</v>
      </c>
      <c r="M42" s="12" t="s">
        <v>89</v>
      </c>
      <c r="N42" s="13" t="s">
        <v>178</v>
      </c>
      <c r="O42" s="12"/>
      <c r="P42" s="13" t="s">
        <v>63</v>
      </c>
      <c r="Q42" s="12" t="s">
        <v>56</v>
      </c>
      <c r="R42" s="13" t="s">
        <v>179</v>
      </c>
      <c r="S42" s="12"/>
      <c r="T42" s="13" t="s">
        <v>63</v>
      </c>
      <c r="U42" s="14" t="str">
        <f>"－"</f>
        <v>－</v>
      </c>
      <c r="V42" s="15" t="n">
        <f>40</f>
        <v>40.0</v>
      </c>
      <c r="W42" s="15" t="n">
        <v>40.0</v>
      </c>
      <c r="X42" s="15" t="n">
        <f>10008800</f>
        <v>1.00088E7</v>
      </c>
      <c r="Y42" s="15" t="n">
        <v>1.00088E7</v>
      </c>
      <c r="Z42" s="15" t="str">
        <f>"－"</f>
        <v>－</v>
      </c>
      <c r="AA42" s="12"/>
      <c r="AB42" s="16" t="str">
        <f>"－"</f>
        <v>－</v>
      </c>
      <c r="AC42" s="15" t="str">
        <f>"－"</f>
        <v>－</v>
      </c>
    </row>
    <row r="43">
      <c r="A43" s="9" t="s">
        <v>49</v>
      </c>
      <c r="B43" s="9" t="s">
        <v>180</v>
      </c>
      <c r="C43" s="9" t="s">
        <v>181</v>
      </c>
      <c r="D43" s="9" t="s">
        <v>182</v>
      </c>
      <c r="E43" s="9" t="s">
        <v>53</v>
      </c>
      <c r="F43" s="9" t="s">
        <v>54</v>
      </c>
      <c r="G43" s="10" t="s">
        <v>106</v>
      </c>
      <c r="H43" s="11" t="n">
        <v>13000.0</v>
      </c>
      <c r="I43" s="12"/>
      <c r="J43" s="13" t="s">
        <v>63</v>
      </c>
      <c r="K43" s="12"/>
      <c r="L43" s="13" t="s">
        <v>63</v>
      </c>
      <c r="M43" s="12" t="s">
        <v>89</v>
      </c>
      <c r="N43" s="13" t="s">
        <v>183</v>
      </c>
      <c r="O43" s="12"/>
      <c r="P43" s="13" t="s">
        <v>63</v>
      </c>
      <c r="Q43" s="12" t="s">
        <v>89</v>
      </c>
      <c r="R43" s="13" t="s">
        <v>183</v>
      </c>
      <c r="S43" s="12"/>
      <c r="T43" s="13" t="s">
        <v>63</v>
      </c>
      <c r="U43" s="14" t="str">
        <f>"－"</f>
        <v>－</v>
      </c>
      <c r="V43" s="15" t="n">
        <f>8</f>
        <v>8.0</v>
      </c>
      <c r="W43" s="15" t="n">
        <v>8.0</v>
      </c>
      <c r="X43" s="15" t="n">
        <f>4223760</f>
        <v>4223760.0</v>
      </c>
      <c r="Y43" s="15" t="n">
        <v>4223760.0</v>
      </c>
      <c r="Z43" s="15" t="str">
        <f>"－"</f>
        <v>－</v>
      </c>
      <c r="AA43" s="12"/>
      <c r="AB43" s="16" t="n">
        <f>23</f>
        <v>23.0</v>
      </c>
      <c r="AC43" s="15" t="str">
        <f>"－"</f>
        <v>－</v>
      </c>
    </row>
    <row r="44">
      <c r="A44" s="9" t="s">
        <v>49</v>
      </c>
      <c r="B44" s="9" t="s">
        <v>184</v>
      </c>
      <c r="C44" s="9" t="s">
        <v>185</v>
      </c>
      <c r="D44" s="9" t="s">
        <v>186</v>
      </c>
      <c r="E44" s="9" t="s">
        <v>61</v>
      </c>
      <c r="F44" s="9" t="s">
        <v>54</v>
      </c>
      <c r="G44" s="10" t="s">
        <v>187</v>
      </c>
      <c r="H44" s="11" t="n">
        <v>4000.0</v>
      </c>
      <c r="I44" s="12"/>
      <c r="J44" s="13" t="s">
        <v>63</v>
      </c>
      <c r="K44" s="12"/>
      <c r="L44" s="13" t="s">
        <v>63</v>
      </c>
      <c r="M44" s="12" t="s">
        <v>56</v>
      </c>
      <c r="N44" s="13" t="s">
        <v>188</v>
      </c>
      <c r="O44" s="12"/>
      <c r="P44" s="13" t="s">
        <v>63</v>
      </c>
      <c r="Q44" s="12" t="s">
        <v>56</v>
      </c>
      <c r="R44" s="13" t="s">
        <v>188</v>
      </c>
      <c r="S44" s="12"/>
      <c r="T44" s="13" t="s">
        <v>63</v>
      </c>
      <c r="U44" s="14" t="str">
        <f>"－"</f>
        <v>－</v>
      </c>
      <c r="V44" s="15" t="n">
        <f>50</f>
        <v>50.0</v>
      </c>
      <c r="W44" s="15" t="n">
        <v>50.0</v>
      </c>
      <c r="X44" s="15" t="n">
        <f>3775000</f>
        <v>3775000.0</v>
      </c>
      <c r="Y44" s="15" t="n">
        <v>3775000.0</v>
      </c>
      <c r="Z44" s="15" t="str">
        <f>"－"</f>
        <v>－</v>
      </c>
      <c r="AA44" s="12"/>
      <c r="AB44" s="16" t="n">
        <f>50</f>
        <v>50.0</v>
      </c>
      <c r="AC44" s="15" t="str">
        <f>"－"</f>
        <v>－</v>
      </c>
    </row>
    <row r="45">
      <c r="A45" s="9" t="s">
        <v>49</v>
      </c>
      <c r="B45" s="9" t="s">
        <v>189</v>
      </c>
      <c r="C45" s="9" t="s">
        <v>190</v>
      </c>
      <c r="D45" s="9" t="s">
        <v>191</v>
      </c>
      <c r="E45" s="9" t="s">
        <v>53</v>
      </c>
      <c r="F45" s="9" t="s">
        <v>49</v>
      </c>
      <c r="G45" s="10" t="s">
        <v>66</v>
      </c>
      <c r="H45" s="11" t="n">
        <v>6500.0</v>
      </c>
      <c r="I45" s="12"/>
      <c r="J45" s="13" t="s">
        <v>63</v>
      </c>
      <c r="K45" s="12"/>
      <c r="L45" s="13" t="s">
        <v>63</v>
      </c>
      <c r="M45" s="12"/>
      <c r="N45" s="13"/>
      <c r="O45" s="12"/>
      <c r="P45" s="13" t="s">
        <v>63</v>
      </c>
      <c r="Q45" s="12"/>
      <c r="R45" s="13"/>
      <c r="S45" s="12"/>
      <c r="T45" s="13" t="s">
        <v>63</v>
      </c>
      <c r="U45" s="14" t="str">
        <f>"－"</f>
        <v>－</v>
      </c>
      <c r="V45" s="15" t="str">
        <f>"－"</f>
        <v>－</v>
      </c>
      <c r="W45" s="15"/>
      <c r="X45" s="15" t="str">
        <f>"－"</f>
        <v>－</v>
      </c>
      <c r="Y45" s="15"/>
      <c r="Z45" s="15" t="str">
        <f>"－"</f>
        <v>－</v>
      </c>
      <c r="AA45" s="12" t="s">
        <v>64</v>
      </c>
      <c r="AB45" s="16" t="n">
        <f>7</f>
        <v>7.0</v>
      </c>
      <c r="AC45" s="15" t="str">
        <f>"－"</f>
        <v>－</v>
      </c>
    </row>
    <row r="46">
      <c r="A46" s="9" t="s">
        <v>49</v>
      </c>
      <c r="B46" s="9" t="s">
        <v>189</v>
      </c>
      <c r="C46" s="9" t="s">
        <v>190</v>
      </c>
      <c r="D46" s="9" t="s">
        <v>191</v>
      </c>
      <c r="E46" s="9" t="s">
        <v>53</v>
      </c>
      <c r="F46" s="9" t="s">
        <v>54</v>
      </c>
      <c r="G46" s="10" t="s">
        <v>55</v>
      </c>
      <c r="H46" s="11" t="n">
        <v>6500.0</v>
      </c>
      <c r="I46" s="12" t="s">
        <v>132</v>
      </c>
      <c r="J46" s="13" t="s">
        <v>192</v>
      </c>
      <c r="K46" s="12" t="s">
        <v>132</v>
      </c>
      <c r="L46" s="13" t="s">
        <v>192</v>
      </c>
      <c r="M46" s="12"/>
      <c r="N46" s="13"/>
      <c r="O46" s="12" t="s">
        <v>132</v>
      </c>
      <c r="P46" s="13" t="s">
        <v>192</v>
      </c>
      <c r="Q46" s="12"/>
      <c r="R46" s="13"/>
      <c r="S46" s="12" t="s">
        <v>132</v>
      </c>
      <c r="T46" s="13" t="s">
        <v>192</v>
      </c>
      <c r="U46" s="14" t="n">
        <f>50</f>
        <v>50.0</v>
      </c>
      <c r="V46" s="15" t="n">
        <f>7</f>
        <v>7.0</v>
      </c>
      <c r="W46" s="15"/>
      <c r="X46" s="15" t="n">
        <f>35000</f>
        <v>35000.0</v>
      </c>
      <c r="Y46" s="15"/>
      <c r="Z46" s="15" t="str">
        <f>"－"</f>
        <v>－</v>
      </c>
      <c r="AA46" s="12"/>
      <c r="AB46" s="16" t="n">
        <f>7</f>
        <v>7.0</v>
      </c>
      <c r="AC46" s="15" t="n">
        <f>1</f>
        <v>1.0</v>
      </c>
    </row>
    <row r="47">
      <c r="A47" s="9" t="s">
        <v>49</v>
      </c>
      <c r="B47" s="9" t="s">
        <v>193</v>
      </c>
      <c r="C47" s="9" t="s">
        <v>194</v>
      </c>
      <c r="D47" s="9" t="s">
        <v>195</v>
      </c>
      <c r="E47" s="9" t="s">
        <v>61</v>
      </c>
      <c r="F47" s="9" t="s">
        <v>49</v>
      </c>
      <c r="G47" s="10" t="s">
        <v>110</v>
      </c>
      <c r="H47" s="11" t="n">
        <v>2600.0</v>
      </c>
      <c r="I47" s="12"/>
      <c r="J47" s="13" t="s">
        <v>63</v>
      </c>
      <c r="K47" s="12"/>
      <c r="L47" s="13" t="s">
        <v>63</v>
      </c>
      <c r="M47" s="12" t="s">
        <v>89</v>
      </c>
      <c r="N47" s="13" t="s">
        <v>196</v>
      </c>
      <c r="O47" s="12"/>
      <c r="P47" s="13" t="s">
        <v>63</v>
      </c>
      <c r="Q47" s="12" t="s">
        <v>89</v>
      </c>
      <c r="R47" s="13" t="s">
        <v>197</v>
      </c>
      <c r="S47" s="12"/>
      <c r="T47" s="13" t="s">
        <v>63</v>
      </c>
      <c r="U47" s="14" t="str">
        <f>"－"</f>
        <v>－</v>
      </c>
      <c r="V47" s="15" t="n">
        <f>130</f>
        <v>130.0</v>
      </c>
      <c r="W47" s="15" t="n">
        <v>130.0</v>
      </c>
      <c r="X47" s="15" t="n">
        <f>7520500</f>
        <v>7520500.0</v>
      </c>
      <c r="Y47" s="15" t="n">
        <v>7520500.0</v>
      </c>
      <c r="Z47" s="15" t="str">
        <f>"－"</f>
        <v>－</v>
      </c>
      <c r="AA47" s="12" t="s">
        <v>64</v>
      </c>
      <c r="AB47" s="16" t="str">
        <f>"－"</f>
        <v>－</v>
      </c>
      <c r="AC47" s="15" t="str">
        <f>"－"</f>
        <v>－</v>
      </c>
    </row>
    <row r="48">
      <c r="A48" s="9" t="s">
        <v>49</v>
      </c>
      <c r="B48" s="9" t="s">
        <v>198</v>
      </c>
      <c r="C48" s="9" t="s">
        <v>199</v>
      </c>
      <c r="D48" s="9" t="s">
        <v>200</v>
      </c>
      <c r="E48" s="9" t="s">
        <v>61</v>
      </c>
      <c r="F48" s="9" t="s">
        <v>49</v>
      </c>
      <c r="G48" s="10" t="s">
        <v>66</v>
      </c>
      <c r="H48" s="11" t="n">
        <v>1600.0</v>
      </c>
      <c r="I48" s="12"/>
      <c r="J48" s="13" t="s">
        <v>63</v>
      </c>
      <c r="K48" s="12"/>
      <c r="L48" s="13" t="s">
        <v>63</v>
      </c>
      <c r="M48" s="12"/>
      <c r="N48" s="13"/>
      <c r="O48" s="12"/>
      <c r="P48" s="13" t="s">
        <v>63</v>
      </c>
      <c r="Q48" s="12"/>
      <c r="R48" s="13"/>
      <c r="S48" s="12"/>
      <c r="T48" s="13" t="s">
        <v>63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str">
        <f>"－"</f>
        <v>－</v>
      </c>
      <c r="AA48" s="12" t="s">
        <v>64</v>
      </c>
      <c r="AB48" s="16" t="n">
        <f>1</f>
        <v>1.0</v>
      </c>
      <c r="AC48" s="15" t="str">
        <f>"－"</f>
        <v>－</v>
      </c>
    </row>
    <row r="49">
      <c r="A49" s="9" t="s">
        <v>49</v>
      </c>
      <c r="B49" s="9" t="s">
        <v>198</v>
      </c>
      <c r="C49" s="9" t="s">
        <v>199</v>
      </c>
      <c r="D49" s="9" t="s">
        <v>200</v>
      </c>
      <c r="E49" s="9" t="s">
        <v>53</v>
      </c>
      <c r="F49" s="9" t="s">
        <v>54</v>
      </c>
      <c r="G49" s="10" t="s">
        <v>55</v>
      </c>
      <c r="H49" s="11" t="n">
        <v>1800.0</v>
      </c>
      <c r="I49" s="12" t="s">
        <v>56</v>
      </c>
      <c r="J49" s="13" t="s">
        <v>201</v>
      </c>
      <c r="K49" s="12" t="s">
        <v>202</v>
      </c>
      <c r="L49" s="13" t="s">
        <v>203</v>
      </c>
      <c r="M49" s="12"/>
      <c r="N49" s="13"/>
      <c r="O49" s="12" t="s">
        <v>56</v>
      </c>
      <c r="P49" s="13" t="s">
        <v>201</v>
      </c>
      <c r="Q49" s="12"/>
      <c r="R49" s="13"/>
      <c r="S49" s="12" t="s">
        <v>202</v>
      </c>
      <c r="T49" s="13" t="s">
        <v>203</v>
      </c>
      <c r="U49" s="14" t="n">
        <f>55</f>
        <v>55.0</v>
      </c>
      <c r="V49" s="15" t="n">
        <f>10</f>
        <v>10.0</v>
      </c>
      <c r="W49" s="15"/>
      <c r="X49" s="15" t="n">
        <f>55000</f>
        <v>55000.0</v>
      </c>
      <c r="Y49" s="15"/>
      <c r="Z49" s="15" t="str">
        <f>"－"</f>
        <v>－</v>
      </c>
      <c r="AA49" s="12"/>
      <c r="AB49" s="16" t="n">
        <f>5</f>
        <v>5.0</v>
      </c>
      <c r="AC49" s="15" t="n">
        <f>2</f>
        <v>2.0</v>
      </c>
    </row>
    <row r="50">
      <c r="A50" s="9" t="s">
        <v>49</v>
      </c>
      <c r="B50" s="9" t="s">
        <v>204</v>
      </c>
      <c r="C50" s="9" t="s">
        <v>205</v>
      </c>
      <c r="D50" s="9" t="s">
        <v>206</v>
      </c>
      <c r="E50" s="9" t="s">
        <v>61</v>
      </c>
      <c r="F50" s="9" t="s">
        <v>49</v>
      </c>
      <c r="G50" s="10" t="s">
        <v>207</v>
      </c>
      <c r="H50" s="11" t="n">
        <v>2600.0</v>
      </c>
      <c r="I50" s="12"/>
      <c r="J50" s="13" t="s">
        <v>63</v>
      </c>
      <c r="K50" s="12"/>
      <c r="L50" s="13" t="s">
        <v>63</v>
      </c>
      <c r="M50" s="12" t="s">
        <v>71</v>
      </c>
      <c r="N50" s="13" t="s">
        <v>208</v>
      </c>
      <c r="O50" s="12"/>
      <c r="P50" s="13" t="s">
        <v>63</v>
      </c>
      <c r="Q50" s="12" t="s">
        <v>71</v>
      </c>
      <c r="R50" s="13" t="s">
        <v>209</v>
      </c>
      <c r="S50" s="12"/>
      <c r="T50" s="13" t="s">
        <v>63</v>
      </c>
      <c r="U50" s="14" t="str">
        <f>"－"</f>
        <v>－</v>
      </c>
      <c r="V50" s="15" t="n">
        <f>120</f>
        <v>120.0</v>
      </c>
      <c r="W50" s="15" t="n">
        <v>120.0</v>
      </c>
      <c r="X50" s="15" t="n">
        <f>9793000</f>
        <v>9793000.0</v>
      </c>
      <c r="Y50" s="15" t="n">
        <v>9793000.0</v>
      </c>
      <c r="Z50" s="15" t="str">
        <f>"－"</f>
        <v>－</v>
      </c>
      <c r="AA50" s="12" t="s">
        <v>64</v>
      </c>
      <c r="AB50" s="16" t="str">
        <f>"－"</f>
        <v>－</v>
      </c>
      <c r="AC50" s="15" t="str">
        <f>"－"</f>
        <v>－</v>
      </c>
    </row>
    <row r="51">
      <c r="A51" s="9" t="s">
        <v>49</v>
      </c>
      <c r="B51" s="9" t="s">
        <v>204</v>
      </c>
      <c r="C51" s="9" t="s">
        <v>205</v>
      </c>
      <c r="D51" s="9" t="s">
        <v>206</v>
      </c>
      <c r="E51" s="9" t="s">
        <v>61</v>
      </c>
      <c r="F51" s="9" t="s">
        <v>54</v>
      </c>
      <c r="G51" s="10" t="s">
        <v>55</v>
      </c>
      <c r="H51" s="11" t="n">
        <v>3200.0</v>
      </c>
      <c r="I51" s="12"/>
      <c r="J51" s="13" t="s">
        <v>63</v>
      </c>
      <c r="K51" s="12"/>
      <c r="L51" s="13" t="s">
        <v>63</v>
      </c>
      <c r="M51" s="12" t="s">
        <v>56</v>
      </c>
      <c r="N51" s="13" t="s">
        <v>210</v>
      </c>
      <c r="O51" s="12"/>
      <c r="P51" s="13" t="s">
        <v>63</v>
      </c>
      <c r="Q51" s="12" t="s">
        <v>112</v>
      </c>
      <c r="R51" s="13" t="s">
        <v>211</v>
      </c>
      <c r="S51" s="12"/>
      <c r="T51" s="13" t="s">
        <v>63</v>
      </c>
      <c r="U51" s="14" t="str">
        <f>"－"</f>
        <v>－</v>
      </c>
      <c r="V51" s="15" t="n">
        <f>200</f>
        <v>200.0</v>
      </c>
      <c r="W51" s="15" t="n">
        <v>200.0</v>
      </c>
      <c r="X51" s="15" t="n">
        <f>27332500</f>
        <v>2.73325E7</v>
      </c>
      <c r="Y51" s="15" t="n">
        <v>2.73325E7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212</v>
      </c>
      <c r="C52" s="9" t="s">
        <v>213</v>
      </c>
      <c r="D52" s="9" t="s">
        <v>214</v>
      </c>
      <c r="E52" s="9" t="s">
        <v>61</v>
      </c>
      <c r="F52" s="9" t="s">
        <v>49</v>
      </c>
      <c r="G52" s="10" t="s">
        <v>66</v>
      </c>
      <c r="H52" s="11" t="n">
        <v>425.0</v>
      </c>
      <c r="I52" s="12"/>
      <c r="J52" s="13" t="s">
        <v>63</v>
      </c>
      <c r="K52" s="12"/>
      <c r="L52" s="13" t="s">
        <v>63</v>
      </c>
      <c r="M52" s="12"/>
      <c r="N52" s="13"/>
      <c r="O52" s="12"/>
      <c r="P52" s="13" t="s">
        <v>63</v>
      </c>
      <c r="Q52" s="12"/>
      <c r="R52" s="13"/>
      <c r="S52" s="12"/>
      <c r="T52" s="13" t="s">
        <v>63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str">
        <f>"－"</f>
        <v>－</v>
      </c>
      <c r="AA52" s="12" t="s">
        <v>64</v>
      </c>
      <c r="AB52" s="16" t="n">
        <f>23</f>
        <v>23.0</v>
      </c>
      <c r="AC52" s="15" t="str">
        <f>"－"</f>
        <v>－</v>
      </c>
    </row>
    <row r="53">
      <c r="A53" s="9" t="s">
        <v>49</v>
      </c>
      <c r="B53" s="9" t="s">
        <v>212</v>
      </c>
      <c r="C53" s="9" t="s">
        <v>213</v>
      </c>
      <c r="D53" s="9" t="s">
        <v>214</v>
      </c>
      <c r="E53" s="9" t="s">
        <v>61</v>
      </c>
      <c r="F53" s="9" t="s">
        <v>54</v>
      </c>
      <c r="G53" s="10" t="s">
        <v>215</v>
      </c>
      <c r="H53" s="11" t="n">
        <v>450.0</v>
      </c>
      <c r="I53" s="12" t="s">
        <v>132</v>
      </c>
      <c r="J53" s="13" t="s">
        <v>216</v>
      </c>
      <c r="K53" s="12" t="s">
        <v>132</v>
      </c>
      <c r="L53" s="13" t="s">
        <v>216</v>
      </c>
      <c r="M53" s="12"/>
      <c r="N53" s="13"/>
      <c r="O53" s="12" t="s">
        <v>132</v>
      </c>
      <c r="P53" s="13" t="s">
        <v>216</v>
      </c>
      <c r="Q53" s="12"/>
      <c r="R53" s="13"/>
      <c r="S53" s="12" t="s">
        <v>132</v>
      </c>
      <c r="T53" s="13" t="s">
        <v>216</v>
      </c>
      <c r="U53" s="14" t="n">
        <f>18</f>
        <v>18.0</v>
      </c>
      <c r="V53" s="15" t="n">
        <f>24</f>
        <v>24.0</v>
      </c>
      <c r="W53" s="15"/>
      <c r="X53" s="15" t="n">
        <f>43200</f>
        <v>43200.0</v>
      </c>
      <c r="Y53" s="15"/>
      <c r="Z53" s="15" t="str">
        <f>"－"</f>
        <v>－</v>
      </c>
      <c r="AA53" s="12"/>
      <c r="AB53" s="16" t="n">
        <f>24</f>
        <v>24.0</v>
      </c>
      <c r="AC53" s="15" t="n">
        <f>1</f>
        <v>1.0</v>
      </c>
    </row>
    <row r="54">
      <c r="A54" s="9" t="s">
        <v>49</v>
      </c>
      <c r="B54" s="9" t="s">
        <v>217</v>
      </c>
      <c r="C54" s="9" t="s">
        <v>218</v>
      </c>
      <c r="D54" s="9" t="s">
        <v>219</v>
      </c>
      <c r="E54" s="9" t="s">
        <v>61</v>
      </c>
      <c r="F54" s="9" t="s">
        <v>54</v>
      </c>
      <c r="G54" s="10" t="s">
        <v>55</v>
      </c>
      <c r="H54" s="11" t="n">
        <v>3800.0</v>
      </c>
      <c r="I54" s="12"/>
      <c r="J54" s="13" t="s">
        <v>63</v>
      </c>
      <c r="K54" s="12"/>
      <c r="L54" s="13" t="s">
        <v>63</v>
      </c>
      <c r="M54" s="12"/>
      <c r="N54" s="13"/>
      <c r="O54" s="12"/>
      <c r="P54" s="13" t="s">
        <v>63</v>
      </c>
      <c r="Q54" s="12"/>
      <c r="R54" s="13"/>
      <c r="S54" s="12"/>
      <c r="T54" s="13" t="s">
        <v>63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5</f>
        <v>5.0</v>
      </c>
      <c r="AC54" s="15" t="str">
        <f>"－"</f>
        <v>－</v>
      </c>
    </row>
    <row r="55">
      <c r="A55" s="9" t="s">
        <v>49</v>
      </c>
      <c r="B55" s="9" t="s">
        <v>220</v>
      </c>
      <c r="C55" s="9" t="s">
        <v>221</v>
      </c>
      <c r="D55" s="9" t="s">
        <v>222</v>
      </c>
      <c r="E55" s="9" t="s">
        <v>61</v>
      </c>
      <c r="F55" s="9" t="s">
        <v>54</v>
      </c>
      <c r="G55" s="10" t="s">
        <v>223</v>
      </c>
      <c r="H55" s="11" t="n">
        <v>1300.0</v>
      </c>
      <c r="I55" s="12" t="s">
        <v>81</v>
      </c>
      <c r="J55" s="13" t="s">
        <v>224</v>
      </c>
      <c r="K55" s="12" t="s">
        <v>81</v>
      </c>
      <c r="L55" s="13" t="s">
        <v>224</v>
      </c>
      <c r="M55" s="12"/>
      <c r="N55" s="13"/>
      <c r="O55" s="12" t="s">
        <v>81</v>
      </c>
      <c r="P55" s="13" t="s">
        <v>224</v>
      </c>
      <c r="Q55" s="12"/>
      <c r="R55" s="13"/>
      <c r="S55" s="12" t="s">
        <v>81</v>
      </c>
      <c r="T55" s="13" t="s">
        <v>224</v>
      </c>
      <c r="U55" s="14" t="n">
        <f>48</f>
        <v>48.0</v>
      </c>
      <c r="V55" s="15" t="n">
        <f>10</f>
        <v>10.0</v>
      </c>
      <c r="W55" s="15"/>
      <c r="X55" s="15" t="n">
        <f>48000</f>
        <v>48000.0</v>
      </c>
      <c r="Y55" s="15"/>
      <c r="Z55" s="15" t="str">
        <f>"－"</f>
        <v>－</v>
      </c>
      <c r="AA55" s="12"/>
      <c r="AB55" s="16" t="n">
        <f>10</f>
        <v>10.0</v>
      </c>
      <c r="AC55" s="15" t="n">
        <f>1</f>
        <v>1.0</v>
      </c>
    </row>
    <row r="56">
      <c r="A56" s="9" t="s">
        <v>49</v>
      </c>
      <c r="B56" s="9" t="s">
        <v>225</v>
      </c>
      <c r="C56" s="9" t="s">
        <v>226</v>
      </c>
      <c r="D56" s="9" t="s">
        <v>227</v>
      </c>
      <c r="E56" s="9" t="s">
        <v>61</v>
      </c>
      <c r="F56" s="9" t="s">
        <v>54</v>
      </c>
      <c r="G56" s="10" t="s">
        <v>228</v>
      </c>
      <c r="H56" s="11" t="n">
        <v>4600.0</v>
      </c>
      <c r="I56" s="12"/>
      <c r="J56" s="13" t="s">
        <v>63</v>
      </c>
      <c r="K56" s="12"/>
      <c r="L56" s="13" t="s">
        <v>63</v>
      </c>
      <c r="M56" s="12" t="s">
        <v>112</v>
      </c>
      <c r="N56" s="13" t="s">
        <v>229</v>
      </c>
      <c r="O56" s="12"/>
      <c r="P56" s="13" t="s">
        <v>63</v>
      </c>
      <c r="Q56" s="12" t="s">
        <v>112</v>
      </c>
      <c r="R56" s="13" t="s">
        <v>229</v>
      </c>
      <c r="S56" s="12"/>
      <c r="T56" s="13" t="s">
        <v>63</v>
      </c>
      <c r="U56" s="14" t="str">
        <f>"－"</f>
        <v>－</v>
      </c>
      <c r="V56" s="15" t="n">
        <f>42</f>
        <v>42.0</v>
      </c>
      <c r="W56" s="15" t="n">
        <v>42.0</v>
      </c>
      <c r="X56" s="15" t="n">
        <f>6131160</f>
        <v>6131160.0</v>
      </c>
      <c r="Y56" s="15" t="n">
        <v>6131160.0</v>
      </c>
      <c r="Z56" s="15" t="str">
        <f>"－"</f>
        <v>－</v>
      </c>
      <c r="AA56" s="12"/>
      <c r="AB56" s="16" t="n">
        <f>42</f>
        <v>42.0</v>
      </c>
      <c r="AC56" s="15" t="str">
        <f>"－"</f>
        <v>－</v>
      </c>
    </row>
    <row r="57">
      <c r="A57" s="9" t="s">
        <v>49</v>
      </c>
      <c r="B57" s="9" t="s">
        <v>230</v>
      </c>
      <c r="C57" s="9" t="s">
        <v>231</v>
      </c>
      <c r="D57" s="9" t="s">
        <v>232</v>
      </c>
      <c r="E57" s="9" t="s">
        <v>61</v>
      </c>
      <c r="F57" s="9" t="s">
        <v>49</v>
      </c>
      <c r="G57" s="10" t="s">
        <v>65</v>
      </c>
      <c r="H57" s="11" t="n">
        <v>130000.0</v>
      </c>
      <c r="I57" s="12"/>
      <c r="J57" s="13" t="s">
        <v>63</v>
      </c>
      <c r="K57" s="12"/>
      <c r="L57" s="13" t="s">
        <v>63</v>
      </c>
      <c r="M57" s="12"/>
      <c r="N57" s="13"/>
      <c r="O57" s="12"/>
      <c r="P57" s="13" t="s">
        <v>63</v>
      </c>
      <c r="Q57" s="12"/>
      <c r="R57" s="13"/>
      <c r="S57" s="12"/>
      <c r="T57" s="13" t="s">
        <v>63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 t="s">
        <v>64</v>
      </c>
      <c r="AB57" s="16" t="n">
        <f>8</f>
        <v>8.0</v>
      </c>
      <c r="AC57" s="15" t="str">
        <f>"－"</f>
        <v>－</v>
      </c>
    </row>
    <row r="58">
      <c r="A58" s="9" t="s">
        <v>49</v>
      </c>
      <c r="B58" s="9" t="s">
        <v>233</v>
      </c>
      <c r="C58" s="9" t="s">
        <v>234</v>
      </c>
      <c r="D58" s="9" t="s">
        <v>235</v>
      </c>
      <c r="E58" s="9" t="s">
        <v>61</v>
      </c>
      <c r="F58" s="9" t="s">
        <v>49</v>
      </c>
      <c r="G58" s="10" t="s">
        <v>66</v>
      </c>
      <c r="H58" s="11" t="n">
        <v>9500.0</v>
      </c>
      <c r="I58" s="12"/>
      <c r="J58" s="13" t="s">
        <v>63</v>
      </c>
      <c r="K58" s="12"/>
      <c r="L58" s="13" t="s">
        <v>63</v>
      </c>
      <c r="M58" s="12" t="s">
        <v>56</v>
      </c>
      <c r="N58" s="13" t="s">
        <v>236</v>
      </c>
      <c r="O58" s="12"/>
      <c r="P58" s="13" t="s">
        <v>63</v>
      </c>
      <c r="Q58" s="12" t="s">
        <v>56</v>
      </c>
      <c r="R58" s="13" t="s">
        <v>236</v>
      </c>
      <c r="S58" s="12"/>
      <c r="T58" s="13" t="s">
        <v>63</v>
      </c>
      <c r="U58" s="14" t="str">
        <f>"－"</f>
        <v>－</v>
      </c>
      <c r="V58" s="15" t="n">
        <f>8</f>
        <v>8.0</v>
      </c>
      <c r="W58" s="15" t="n">
        <v>8.0</v>
      </c>
      <c r="X58" s="15" t="n">
        <f>2144000</f>
        <v>2144000.0</v>
      </c>
      <c r="Y58" s="15" t="n">
        <v>2144000.0</v>
      </c>
      <c r="Z58" s="15" t="str">
        <f>"－"</f>
        <v>－</v>
      </c>
      <c r="AA58" s="12" t="s">
        <v>64</v>
      </c>
      <c r="AB58" s="16" t="str">
        <f>"－"</f>
        <v>－</v>
      </c>
      <c r="AC58" s="15" t="str">
        <f>"－"</f>
        <v>－</v>
      </c>
    </row>
  </sheetData>
  <mergeCells count="32"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1:L1"/>
    <mergeCell ref="L4:L5"/>
    <mergeCell ref="B3:B5"/>
    <mergeCell ref="A3:A5"/>
    <mergeCell ref="O4:O5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2020-05-11T00:47:10Z</dcterms:modified>
</cp:coreProperties>
</file>