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x-fs\josys\37_BO-X\40_追加開発\30_市場区分見直し対応\21_移行\02_ITD手パッチ内容整理\手パッチ作業用work\04_照合通知以外の3月デリバ帳票\02_修正後\"/>
    </mc:Choice>
  </mc:AlternateContent>
  <xr:revisionPtr revIDLastSave="0" documentId="13_ncr:1_{32133C17-4BAE-48B6-821B-9CBACBB799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_DM0001" sheetId="8" r:id="rId1"/>
  </sheets>
  <definedNames>
    <definedName name="_xlnm.Print_Titles" localSheetId="0">BO_DM0001!$1:$6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2" i="8" l="1"/>
  <c r="AG22" i="8"/>
  <c r="AB22" i="8"/>
  <c r="X22" i="8"/>
  <c r="W22" i="8"/>
  <c r="AH21" i="8"/>
  <c r="AG21" i="8"/>
  <c r="AB21" i="8"/>
  <c r="X21" i="8"/>
  <c r="W21" i="8"/>
  <c r="AH20" i="8"/>
  <c r="AG20" i="8"/>
  <c r="AB20" i="8"/>
  <c r="X20" i="8"/>
  <c r="W20" i="8"/>
  <c r="AH19" i="8"/>
  <c r="AG19" i="8"/>
  <c r="AB19" i="8"/>
  <c r="X19" i="8"/>
  <c r="W19" i="8"/>
  <c r="AH18" i="8"/>
  <c r="AG18" i="8"/>
  <c r="AB18" i="8"/>
  <c r="X18" i="8"/>
  <c r="W18" i="8"/>
  <c r="AH17" i="8"/>
  <c r="AG17" i="8"/>
  <c r="AB17" i="8"/>
  <c r="X17" i="8"/>
  <c r="W17" i="8"/>
  <c r="AH16" i="8"/>
  <c r="AG16" i="8"/>
  <c r="AB16" i="8"/>
  <c r="X16" i="8"/>
  <c r="W16" i="8"/>
  <c r="AH15" i="8"/>
  <c r="AG15" i="8"/>
  <c r="AB15" i="8"/>
  <c r="X15" i="8"/>
  <c r="W15" i="8"/>
  <c r="AH14" i="8"/>
  <c r="AG14" i="8"/>
  <c r="AB14" i="8"/>
  <c r="X14" i="8"/>
  <c r="W14" i="8"/>
  <c r="AH13" i="8"/>
  <c r="AG13" i="8"/>
  <c r="AB13" i="8"/>
  <c r="X13" i="8"/>
  <c r="W13" i="8"/>
  <c r="AH12" i="8"/>
  <c r="AG12" i="8"/>
  <c r="AB12" i="8"/>
  <c r="X12" i="8"/>
  <c r="W12" i="8"/>
  <c r="AH11" i="8"/>
  <c r="AG11" i="8"/>
  <c r="AB11" i="8"/>
  <c r="X11" i="8"/>
  <c r="W11" i="8"/>
  <c r="AH10" i="8"/>
  <c r="AG10" i="8"/>
  <c r="AB10" i="8"/>
  <c r="X10" i="8"/>
  <c r="W10" i="8"/>
  <c r="AH9" i="8"/>
  <c r="AG9" i="8"/>
  <c r="AB9" i="8"/>
  <c r="X9" i="8"/>
  <c r="W9" i="8"/>
  <c r="AH8" i="8"/>
  <c r="AG8" i="8"/>
  <c r="AB8" i="8"/>
  <c r="X8" i="8"/>
  <c r="W8" i="8"/>
  <c r="AH7" i="8"/>
  <c r="AG7" i="8"/>
  <c r="AB7" i="8"/>
  <c r="X7" i="8"/>
  <c r="W7" i="8"/>
</calcChain>
</file>

<file path=xl/sharedStrings.xml><?xml version="1.0" encoding="utf-8"?>
<sst xmlns="http://schemas.openxmlformats.org/spreadsheetml/2006/main" count="257" uniqueCount="104">
  <si>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</si>
  <si>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</si>
  <si>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</si>
  <si>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</si>
  <si>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</si>
  <si>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</si>
  <si>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</si>
  <si>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</si>
  <si>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</si>
  <si>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</si>
  <si>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</si>
  <si>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</si>
  <si>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</si>
  <si>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</si>
  <si>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</si>
  <si>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</si>
  <si>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</si>
  <si>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</si>
  <si>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</si>
  <si>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sb="0" eb="2">
      <t>サイシュウ</t>
    </rPh>
    <rPh sb="2" eb="4">
      <t>リマワ</t>
    </rPh>
    <phoneticPr fontId="5"/>
  </si>
  <si>
    <t>取引期間</t>
    <rPh sb="0" eb="2">
      <t>トリヒキ</t>
    </rPh>
    <rPh sb="2" eb="4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</si>
  <si>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</si>
  <si>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</si>
  <si>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</si>
  <si>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</si>
  <si>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sb="0" eb="2">
      <t>ケンリ</t>
    </rPh>
    <rPh sb="2" eb="4">
      <t>コウシ</t>
    </rPh>
    <rPh sb="4" eb="5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</si>
  <si>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</si>
  <si>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</si>
  <si>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sb="0" eb="2">
      <t>ケンリ</t>
    </rPh>
    <rPh sb="2" eb="4">
      <t>コウシ</t>
    </rPh>
    <rPh sb="4" eb="5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</si>
  <si>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</si>
  <si>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</si>
  <si>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</si>
  <si>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</si>
  <si>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</si>
  <si>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</si>
  <si>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sb="0" eb="1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</si>
  <si>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</si>
  <si>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</si>
  <si>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</si>
  <si>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</si>
  <si>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</si>
  <si>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</si>
  <si>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</si>
  <si>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</si>
  <si>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</si>
  <si>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</si>
  <si>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</si>
  <si>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</si>
  <si>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</si>
  <si>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</si>
  <si>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</si>
  <si>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2022/03</t>
  </si>
  <si>
    <t>中期国債先物</t>
  </si>
  <si>
    <t>5-year JGB Futures</t>
  </si>
  <si>
    <t>2021/06/15</t>
  </si>
  <si>
    <t>2022/03/14</t>
  </si>
  <si>
    <t>－</t>
  </si>
  <si>
    <t>*</t>
  </si>
  <si>
    <t>2022/06</t>
  </si>
  <si>
    <t>2021/09/14</t>
  </si>
  <si>
    <t>2022/06/13</t>
  </si>
  <si>
    <t>2022/09</t>
  </si>
  <si>
    <t>2021/12/14</t>
  </si>
  <si>
    <t>2022/09/12</t>
  </si>
  <si>
    <t>2022/12</t>
  </si>
  <si>
    <t>2022/03/15</t>
  </si>
  <si>
    <t>2022/12/13</t>
  </si>
  <si>
    <t>長期国債先物</t>
  </si>
  <si>
    <t>10-year JGB Futures</t>
  </si>
  <si>
    <t>01</t>
  </si>
  <si>
    <t>150.50</t>
  </si>
  <si>
    <t>03</t>
  </si>
  <si>
    <t>151.26</t>
  </si>
  <si>
    <t>02</t>
  </si>
  <si>
    <t>151.2100</t>
  </si>
  <si>
    <t>11</t>
  </si>
  <si>
    <t>150.33</t>
  </si>
  <si>
    <t>14</t>
  </si>
  <si>
    <t>150.4100</t>
  </si>
  <si>
    <t>150.41</t>
  </si>
  <si>
    <t>150.29</t>
  </si>
  <si>
    <t>151.13</t>
  </si>
  <si>
    <t>151.0150</t>
  </si>
  <si>
    <t>29</t>
  </si>
  <si>
    <t>148.72</t>
  </si>
  <si>
    <t>148.8100</t>
  </si>
  <si>
    <t>31</t>
  </si>
  <si>
    <t>149.70</t>
  </si>
  <si>
    <t>2022/03/11</t>
  </si>
  <si>
    <t>150.580</t>
  </si>
  <si>
    <t>151.175</t>
  </si>
  <si>
    <t>150.440</t>
  </si>
  <si>
    <t>2022/06/10</t>
  </si>
  <si>
    <t>150.480</t>
  </si>
  <si>
    <t>09</t>
  </si>
  <si>
    <t>150.695</t>
  </si>
  <si>
    <t>148.975</t>
  </si>
  <si>
    <t>149.705</t>
  </si>
  <si>
    <t>2022/09/09</t>
  </si>
  <si>
    <t>2022/12/12</t>
  </si>
  <si>
    <t>ミニ長期国債先物</t>
    <phoneticPr fontId="5"/>
  </si>
  <si>
    <t>mini-10-year JGB Futures</t>
    <phoneticPr fontId="5"/>
  </si>
  <si>
    <t>超長期国債先物</t>
    <phoneticPr fontId="5"/>
  </si>
  <si>
    <t>20-year JGB Futures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</si>
</sst>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numFmtId="0" fontId="0" fillId="0" borderId="0"/>
    <xf numFmtId="38" fontId="4" fillId="0" borderId="0" applyFont="0" applyFill="0" applyBorder="0" applyAlignment="0" applyProtection="0"/>
    <xf numFmtId="176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77" fontId="9" fillId="0" borderId="0"/>
    <xf numFmtId="0" fontId="10" fillId="0" borderId="0"/>
    <xf numFmtId="0" fontId="11" fillId="0" borderId="0"/>
    <xf numFmtId="49" fontId="12" fillId="2" borderId="3" applyNumberFormat="0" applyFill="0" applyBorder="0" applyProtection="0"/>
    <xf numFmtId="0" fontId="6" fillId="0" borderId="0">
      <alignment vertical="center"/>
    </xf>
    <xf numFmtId="0" fontId="13" fillId="0" borderId="0"/>
    <xf numFmtId="0" fontId="13" fillId="0" borderId="0">
      <alignment vertical="center"/>
    </xf>
    <xf numFmtId="178" fontId="15" fillId="0" borderId="0"/>
    <xf numFmtId="0" fontId="4" fillId="0" borderId="0"/>
    <xf numFmtId="0" fontId="4" fillId="0" borderId="0"/>
    <xf numFmtId="0" fontId="13" fillId="0" borderId="0">
      <alignment vertical="center"/>
    </xf>
    <xf numFmtId="0" fontId="3" fillId="0" borderId="0">
      <alignment vertical="center"/>
    </xf>
    <xf numFmtId="9" fontId="18" fillId="0" borderId="0" applyFont="0" applyFill="0" applyBorder="0" applyAlignment="0" applyProtection="0"/>
    <xf numFmtId="0" fontId="19" fillId="0" borderId="0"/>
    <xf numFmtId="0" fontId="4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3" fillId="0" borderId="0">
      <alignment horizontal="center" wrapText="1"/>
      <protection locked="0"/>
    </xf>
    <xf numFmtId="0" fontId="24" fillId="0" borderId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179" fontId="6" fillId="0" borderId="0" applyFill="0" applyBorder="0" applyAlignment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7" fillId="21" borderId="10" applyNumberFormat="0" applyAlignment="0" applyProtection="0"/>
    <xf numFmtId="0" fontId="28" fillId="22" borderId="11" applyNumberFormat="0" applyAlignment="0" applyProtection="0"/>
    <xf numFmtId="0" fontId="29" fillId="0" borderId="0">
      <alignment vertical="top" wrapText="1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30" fillId="0" borderId="0">
      <alignment horizontal="left"/>
    </xf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38" fontId="33" fillId="23" borderId="0" applyNumberFormat="0" applyBorder="0" applyAlignment="0" applyProtection="0"/>
    <xf numFmtId="0" fontId="34" fillId="24" borderId="0"/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8" fillId="0" borderId="2">
      <alignment horizontal="left" vertical="center"/>
    </xf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6" fillId="0" borderId="0" applyBorder="0"/>
    <xf numFmtId="0" fontId="38" fillId="8" borderId="10" applyNumberFormat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10" fontId="33" fillId="25" borderId="4" applyNumberFormat="0" applyBorder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38" fillId="8" borderId="10" applyNumberFormat="0" applyAlignment="0" applyProtection="0"/>
    <xf numFmtId="0" fontId="6" fillId="0" borderId="0"/>
    <xf numFmtId="0" fontId="39" fillId="0" borderId="15" applyNumberFormat="0" applyFill="0" applyAlignment="0" applyProtection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41" fillId="26" borderId="0" applyNumberFormat="0" applyBorder="0" applyAlignment="0" applyProtection="0"/>
    <xf numFmtId="37" fontId="42" fillId="0" borderId="0"/>
    <xf numFmtId="184" fontId="6" fillId="0" borderId="0"/>
    <xf numFmtId="184" fontId="6" fillId="0" borderId="0"/>
    <xf numFmtId="177" fontId="9" fillId="0" borderId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10" fillId="27" borderId="16" applyNumberFormat="0" applyFon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14" fontId="23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4" fontId="30" fillId="0" borderId="0">
      <alignment horizontal="right"/>
    </xf>
    <xf numFmtId="0" fontId="44" fillId="0" borderId="0" applyNumberFormat="0" applyFont="0" applyFill="0" applyBorder="0" applyAlignment="0" applyProtection="0">
      <alignment horizontal="left"/>
    </xf>
    <xf numFmtId="0" fontId="45" fillId="0" borderId="18">
      <alignment horizontal="center"/>
    </xf>
    <xf numFmtId="0" fontId="46" fillId="0" borderId="0" applyNumberFormat="0" applyFont="0" applyFill="0" applyBorder="0" applyAlignment="0"/>
    <xf numFmtId="4" fontId="47" fillId="0" borderId="0">
      <alignment horizontal="right"/>
    </xf>
    <xf numFmtId="0" fontId="48" fillId="0" borderId="0">
      <alignment horizontal="left"/>
    </xf>
    <xf numFmtId="0" fontId="49" fillId="0" borderId="0"/>
    <xf numFmtId="0" fontId="50" fillId="0" borderId="0">
      <alignment horizontal="center"/>
    </xf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5" fillId="22" borderId="11" applyNumberFormat="0" applyAlignment="0" applyProtection="0">
      <alignment vertical="center"/>
    </xf>
    <xf numFmtId="0" fontId="56" fillId="0" borderId="0"/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20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4" fillId="27" borderId="16" applyNumberFormat="0" applyFont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3" fillId="21" borderId="10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185" fontId="10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0" fontId="72" fillId="21" borderId="17" applyNumberFormat="0" applyAlignment="0" applyProtection="0">
      <alignment vertical="center"/>
    </xf>
    <xf numFmtId="186" fontId="11" fillId="0" borderId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74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75" fillId="8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77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78" fillId="0" borderId="0">
      <alignment vertical="center"/>
    </xf>
    <xf numFmtId="0" fontId="13" fillId="0" borderId="0"/>
    <xf numFmtId="0" fontId="78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79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8" fillId="0" borderId="0"/>
    <xf numFmtId="0" fontId="16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80" fillId="0" borderId="0"/>
    <xf numFmtId="0" fontId="13" fillId="0" borderId="0"/>
    <xf numFmtId="0" fontId="6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8" fillId="0" borderId="0"/>
    <xf numFmtId="0" fontId="77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20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80" fillId="0" borderId="0"/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80" fillId="0" borderId="0"/>
    <xf numFmtId="0" fontId="4" fillId="0" borderId="0"/>
    <xf numFmtId="0" fontId="4" fillId="0" borderId="0"/>
    <xf numFmtId="0" fontId="8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0" fillId="0" borderId="0"/>
    <xf numFmtId="0" fontId="80" fillId="0" borderId="0"/>
    <xf numFmtId="0" fontId="4" fillId="0" borderId="0"/>
    <xf numFmtId="0" fontId="80" fillId="0" borderId="0"/>
    <xf numFmtId="0" fontId="2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6" fillId="0" borderId="0"/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2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8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9" fillId="0" borderId="0">
      <alignment vertical="center"/>
    </xf>
    <xf numFmtId="0" fontId="4" fillId="0" borderId="0"/>
    <xf numFmtId="0" fontId="4" fillId="0" borderId="0">
      <alignment vertical="center"/>
    </xf>
    <xf numFmtId="0" fontId="7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4" fillId="0" borderId="0">
      <alignment vertical="center"/>
    </xf>
    <xf numFmtId="0" fontId="8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8" fillId="0" borderId="0"/>
    <xf numFmtId="0" fontId="84" fillId="0" borderId="0">
      <alignment vertical="center"/>
    </xf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5" fillId="0" borderId="0"/>
    <xf numFmtId="0" fontId="86" fillId="0" borderId="0"/>
    <xf numFmtId="0" fontId="56" fillId="0" borderId="0"/>
    <xf numFmtId="49" fontId="14" fillId="0" borderId="0" applyFill="0" applyBorder="0"/>
    <xf numFmtId="0" fontId="87" fillId="0" borderId="0"/>
    <xf numFmtId="0" fontId="88" fillId="0" borderId="0"/>
    <xf numFmtId="0" fontId="87" fillId="0" borderId="0"/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90" fillId="0" borderId="0"/>
    <xf numFmtId="0" fontId="90" fillId="0" borderId="0"/>
    <xf numFmtId="186" fontId="90" fillId="0" borderId="0"/>
    <xf numFmtId="186" fontId="9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0">
      <alignment vertical="center"/>
    </xf>
  </cellStyleXfs>
  <cellXfs count="62">
    <xf numFmtId="0" fontId="0" fillId="0" borderId="0" xfId="0"/>
    <xf numFmtId="0" fontId="18" fillId="0" borderId="20" xfId="1946" applyFont="1" applyFill="1" applyBorder="1">
      <alignment vertical="center"/>
    </xf>
    <xf numFmtId="0" fontId="6" fillId="0" borderId="30" xfId="1946" applyNumberFormat="1" applyFont="1" applyFill="1" applyBorder="1" applyAlignment="1">
      <alignment horizontal="center" vertical="center" wrapText="1"/>
    </xf>
    <xf numFmtId="0" fontId="6" fillId="0" borderId="44" xfId="1946" applyNumberFormat="1" applyFont="1" applyFill="1" applyBorder="1" applyAlignment="1">
      <alignment horizontal="center" vertical="center" wrapText="1"/>
    </xf>
    <xf numFmtId="49" fontId="6" fillId="0" borderId="38" xfId="1946" applyNumberFormat="1" applyFont="1" applyFill="1" applyBorder="1" applyAlignment="1">
      <alignment horizontal="left" vertical="center" wrapText="1"/>
    </xf>
    <xf numFmtId="49" fontId="6" fillId="0" borderId="21" xfId="1946" applyNumberFormat="1" applyFont="1" applyFill="1" applyBorder="1" applyAlignment="1">
      <alignment horizontal="left" vertical="center" wrapText="1"/>
    </xf>
    <xf numFmtId="49" fontId="6" fillId="0" borderId="22" xfId="1946" applyNumberFormat="1" applyFont="1" applyFill="1" applyBorder="1" applyAlignment="1">
      <alignment horizontal="left" vertical="center" wrapText="1"/>
    </xf>
    <xf numFmtId="49" fontId="6" fillId="0" borderId="22" xfId="1946" applyNumberFormat="1" applyFont="1" applyFill="1" applyBorder="1" applyAlignment="1">
      <alignment horizontal="right" vertical="center" wrapText="1"/>
    </xf>
    <xf numFmtId="49" fontId="6" fillId="0" borderId="23" xfId="1946" applyNumberFormat="1" applyFont="1" applyFill="1" applyBorder="1" applyAlignment="1">
      <alignment horizontal="right" vertical="center" wrapText="1"/>
    </xf>
    <xf numFmtId="189" fontId="6" fillId="0" borderId="30" xfId="1946" applyNumberFormat="1" applyFont="1" applyFill="1" applyBorder="1" applyAlignment="1">
      <alignment horizontal="right" vertical="center" wrapText="1"/>
    </xf>
    <xf numFmtId="189" fontId="6" fillId="0" borderId="23" xfId="1946" applyNumberFormat="1" applyFont="1" applyFill="1" applyBorder="1" applyAlignment="1">
      <alignment horizontal="right" vertical="center" wrapText="1"/>
    </xf>
    <xf numFmtId="4" fontId="6" fillId="0" borderId="21" xfId="1946" applyNumberFormat="1" applyFont="1" applyFill="1" applyBorder="1" applyAlignment="1">
      <alignment horizontal="right" vertical="center" wrapText="1"/>
    </xf>
    <xf numFmtId="3" fontId="6" fillId="0" borderId="21" xfId="1946" applyNumberFormat="1" applyFont="1" applyFill="1" applyBorder="1" applyAlignment="1">
      <alignment horizontal="right" vertical="center" wrapText="1"/>
    </xf>
    <xf numFmtId="190" fontId="6" fillId="0" borderId="39" xfId="1946" applyNumberFormat="1" applyFont="1" applyFill="1" applyBorder="1" applyAlignment="1">
      <alignment horizontal="right" vertical="center" wrapText="1"/>
    </xf>
    <xf numFmtId="3" fontId="6" fillId="0" borderId="23" xfId="1946" applyNumberFormat="1" applyFont="1" applyFill="1" applyBorder="1" applyAlignment="1">
      <alignment horizontal="right" vertical="center" wrapText="1"/>
    </xf>
    <xf numFmtId="0" fontId="6" fillId="0" borderId="23" xfId="1946" applyNumberFormat="1" applyFont="1" applyFill="1" applyBorder="1" applyAlignment="1">
      <alignment horizontal="center" vertical="center" wrapText="1"/>
    </xf>
    <xf numFmtId="0" fontId="6" fillId="0" borderId="39" xfId="1946" applyNumberFormat="1" applyFont="1" applyFill="1" applyBorder="1" applyAlignment="1">
      <alignment horizontal="center" vertical="center" wrapText="1"/>
    </xf>
    <xf numFmtId="0" fontId="6" fillId="0" borderId="21" xfId="1946" applyNumberFormat="1" applyFont="1" applyFill="1" applyBorder="1" applyAlignment="1">
      <alignment horizontal="center" vertical="center" wrapText="1"/>
    </xf>
    <xf numFmtId="0" fontId="6" fillId="0" borderId="38" xfId="1946" applyNumberFormat="1" applyFont="1" applyFill="1" applyBorder="1" applyAlignment="1">
      <alignment horizontal="center" vertical="center" wrapText="1"/>
    </xf>
    <xf numFmtId="3" fontId="6" fillId="0" borderId="22" xfId="1946" applyNumberFormat="1" applyFont="1" applyFill="1" applyBorder="1" applyAlignment="1">
      <alignment horizontal="right" vertical="center" wrapText="1"/>
    </xf>
    <xf numFmtId="0" fontId="94" fillId="0" borderId="0" xfId="1946" applyFont="1" applyFill="1">
      <alignment vertical="center"/>
    </xf>
    <xf numFmtId="0" fontId="93" fillId="0" borderId="20" xfId="1946" applyFont="1" applyFill="1" applyBorder="1" applyAlignment="1">
      <alignment vertical="center" wrapText="1"/>
    </xf>
    <xf numFmtId="0" fontId="6" fillId="0" borderId="21" xfId="1946" applyFont="1" applyFill="1" applyBorder="1" applyAlignment="1">
      <alignment horizontal="center" vertical="center" wrapText="1"/>
    </xf>
    <xf numFmtId="0" fontId="6" fillId="0" borderId="22" xfId="1946" applyFont="1" applyFill="1" applyBorder="1" applyAlignment="1">
      <alignment horizontal="center" vertical="center" wrapText="1"/>
    </xf>
    <xf numFmtId="0" fontId="92" fillId="0" borderId="46" xfId="1946" applyFont="1" applyFill="1" applyBorder="1" applyAlignment="1">
      <alignment vertical="center" wrapText="1"/>
    </xf>
    <xf numFmtId="0" fontId="18" fillId="0" borderId="46" xfId="1946" applyFont="1" applyFill="1" applyBorder="1">
      <alignment vertical="center"/>
    </xf>
    <xf numFmtId="0" fontId="93" fillId="0" borderId="46" xfId="1946" applyFont="1" applyFill="1" applyBorder="1" applyAlignment="1">
      <alignment vertical="center" wrapText="1"/>
    </xf>
    <xf numFmtId="0" fontId="93" fillId="0" borderId="6" xfId="1946" applyFont="1" applyFill="1" applyBorder="1" applyAlignment="1">
      <alignment vertical="center" wrapText="1"/>
    </xf>
    <xf numFmtId="0" fontId="92" fillId="0" borderId="20" xfId="1946" applyFont="1" applyFill="1" applyBorder="1" applyAlignment="1">
      <alignment vertical="center" wrapText="1"/>
    </xf>
    <xf numFmtId="0" fontId="93" fillId="0" borderId="8" xfId="1946" applyFont="1" applyFill="1" applyBorder="1" applyAlignment="1">
      <alignment vertical="center" wrapText="1"/>
    </xf>
    <xf numFmtId="0" fontId="6" fillId="0" borderId="21" xfId="1946" applyFont="1" applyFill="1" applyBorder="1" applyAlignment="1">
      <alignment horizontal="center" vertical="center" wrapText="1"/>
    </xf>
    <xf numFmtId="0" fontId="6" fillId="0" borderId="34" xfId="1946" applyNumberFormat="1" applyFont="1" applyFill="1" applyBorder="1" applyAlignment="1">
      <alignment horizontal="center" vertical="top" wrapText="1"/>
    </xf>
    <xf numFmtId="0" fontId="6" fillId="0" borderId="9" xfId="1946" applyNumberFormat="1" applyFont="1" applyFill="1" applyBorder="1" applyAlignment="1">
      <alignment horizontal="center" vertical="top" wrapText="1"/>
    </xf>
    <xf numFmtId="0" fontId="6" fillId="0" borderId="35" xfId="1946" applyNumberFormat="1" applyFont="1" applyFill="1" applyBorder="1" applyAlignment="1">
      <alignment horizontal="center" vertical="top" wrapText="1"/>
    </xf>
    <xf numFmtId="0" fontId="6" fillId="0" borderId="21" xfId="1946" applyNumberFormat="1" applyFont="1" applyFill="1" applyBorder="1" applyAlignment="1">
      <alignment horizontal="center" vertical="center" wrapText="1"/>
    </xf>
    <xf numFmtId="0" fontId="6" fillId="0" borderId="24" xfId="1946" applyNumberFormat="1" applyFont="1" applyFill="1" applyBorder="1" applyAlignment="1">
      <alignment horizontal="center" vertical="center" wrapText="1"/>
    </xf>
    <xf numFmtId="0" fontId="6" fillId="0" borderId="36" xfId="1946" applyNumberFormat="1" applyFont="1" applyFill="1" applyBorder="1" applyAlignment="1">
      <alignment horizontal="center" vertical="center" wrapText="1"/>
    </xf>
    <xf numFmtId="0" fontId="6" fillId="0" borderId="38" xfId="1946" applyNumberFormat="1" applyFont="1" applyFill="1" applyBorder="1" applyAlignment="1">
      <alignment horizontal="center" vertical="center" wrapText="1"/>
    </xf>
    <xf numFmtId="0" fontId="92" fillId="0" borderId="7" xfId="1946" applyFont="1" applyFill="1" applyBorder="1" applyAlignment="1">
      <alignment vertical="center" wrapText="1"/>
    </xf>
    <xf numFmtId="0" fontId="92" fillId="0" borderId="20" xfId="1946" applyFont="1" applyFill="1" applyBorder="1" applyAlignment="1">
      <alignment vertical="center" wrapText="1"/>
    </xf>
    <xf numFmtId="0" fontId="92" fillId="0" borderId="5" xfId="1946" applyFont="1" applyFill="1" applyBorder="1" applyAlignment="1">
      <alignment vertical="center" wrapText="1"/>
    </xf>
    <xf numFmtId="0" fontId="92" fillId="0" borderId="46" xfId="1946" applyFont="1" applyFill="1" applyBorder="1" applyAlignment="1">
      <alignment vertical="center" wrapText="1"/>
    </xf>
    <xf numFmtId="0" fontId="6" fillId="0" borderId="34" xfId="1946" applyNumberFormat="1" applyFont="1" applyFill="1" applyBorder="1" applyAlignment="1">
      <alignment horizontal="center" vertical="center" wrapText="1"/>
    </xf>
    <xf numFmtId="0" fontId="6" fillId="0" borderId="35" xfId="1946" applyNumberFormat="1" applyFont="1" applyFill="1" applyBorder="1" applyAlignment="1">
      <alignment horizontal="center" vertical="center" wrapText="1"/>
    </xf>
    <xf numFmtId="0" fontId="6" fillId="0" borderId="25" xfId="1946" applyNumberFormat="1" applyFont="1" applyFill="1" applyBorder="1" applyAlignment="1">
      <alignment horizontal="center" vertical="center" wrapText="1"/>
    </xf>
    <xf numFmtId="0" fontId="6" fillId="0" borderId="28" xfId="1946" applyNumberFormat="1" applyFont="1" applyFill="1" applyBorder="1" applyAlignment="1">
      <alignment horizontal="center" vertical="center" wrapText="1"/>
    </xf>
    <xf numFmtId="0" fontId="6" fillId="0" borderId="26" xfId="1946" applyNumberFormat="1" applyFont="1" applyFill="1" applyBorder="1" applyAlignment="1">
      <alignment horizontal="center" vertical="center" wrapText="1"/>
    </xf>
    <xf numFmtId="0" fontId="6" fillId="0" borderId="29" xfId="1946" applyNumberFormat="1" applyFont="1" applyFill="1" applyBorder="1" applyAlignment="1">
      <alignment horizontal="center" vertical="center" wrapText="1"/>
    </xf>
    <xf numFmtId="0" fontId="95" fillId="0" borderId="23" xfId="1946" applyNumberFormat="1" applyFont="1" applyFill="1" applyBorder="1" applyAlignment="1">
      <alignment horizontal="center" vertical="center" wrapText="1"/>
    </xf>
    <xf numFmtId="0" fontId="6" fillId="0" borderId="40" xfId="1946" applyNumberFormat="1" applyFont="1" applyFill="1" applyBorder="1" applyAlignment="1">
      <alignment horizontal="center" vertical="center" wrapText="1"/>
    </xf>
    <xf numFmtId="0" fontId="6" fillId="0" borderId="41" xfId="1946" applyNumberFormat="1" applyFont="1" applyFill="1" applyBorder="1" applyAlignment="1">
      <alignment horizontal="center" vertical="center" wrapText="1"/>
    </xf>
    <xf numFmtId="0" fontId="6" fillId="0" borderId="42" xfId="1946" applyNumberFormat="1" applyFont="1" applyFill="1" applyBorder="1" applyAlignment="1">
      <alignment horizontal="center" vertical="center" wrapText="1"/>
    </xf>
    <xf numFmtId="0" fontId="6" fillId="0" borderId="43" xfId="1946" applyNumberFormat="1" applyFont="1" applyFill="1" applyBorder="1" applyAlignment="1">
      <alignment horizontal="center" vertical="center" wrapText="1"/>
    </xf>
    <xf numFmtId="0" fontId="6" fillId="0" borderId="22" xfId="1946" applyNumberFormat="1" applyFont="1" applyFill="1" applyBorder="1" applyAlignment="1">
      <alignment horizontal="center" vertical="center" wrapText="1"/>
    </xf>
    <xf numFmtId="0" fontId="6" fillId="0" borderId="23" xfId="1946" applyNumberFormat="1" applyFont="1" applyFill="1" applyBorder="1" applyAlignment="1">
      <alignment horizontal="center" vertical="center" wrapText="1"/>
    </xf>
    <xf numFmtId="0" fontId="6" fillId="0" borderId="37" xfId="1946" applyNumberFormat="1" applyFont="1" applyFill="1" applyBorder="1" applyAlignment="1">
      <alignment horizontal="center" vertical="center" wrapText="1"/>
    </xf>
    <xf numFmtId="0" fontId="6" fillId="0" borderId="39" xfId="1946" applyNumberFormat="1" applyFont="1" applyFill="1" applyBorder="1" applyAlignment="1">
      <alignment horizontal="center" vertical="center" wrapText="1"/>
    </xf>
    <xf numFmtId="0" fontId="6" fillId="0" borderId="45" xfId="1946" applyNumberFormat="1" applyFont="1" applyFill="1" applyBorder="1" applyAlignment="1">
      <alignment horizontal="center" vertical="center" wrapText="1"/>
    </xf>
    <xf numFmtId="0" fontId="6" fillId="0" borderId="27" xfId="1946" applyNumberFormat="1" applyFont="1" applyFill="1" applyBorder="1" applyAlignment="1">
      <alignment horizontal="center" vertical="center" wrapText="1"/>
    </xf>
    <xf numFmtId="0" fontId="6" fillId="0" borderId="31" xfId="1946" applyNumberFormat="1" applyFont="1" applyFill="1" applyBorder="1" applyAlignment="1">
      <alignment horizontal="center" vertical="top" wrapText="1"/>
    </xf>
    <xf numFmtId="0" fontId="6" fillId="0" borderId="32" xfId="1946" applyNumberFormat="1" applyFont="1" applyFill="1" applyBorder="1" applyAlignment="1">
      <alignment horizontal="center" vertical="top" wrapText="1"/>
    </xf>
    <xf numFmtId="0" fontId="6" fillId="0" borderId="33" xfId="1946" applyNumberFormat="1" applyFont="1" applyFill="1" applyBorder="1" applyAlignment="1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name="標準" xfId="0" builtin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平均清算値段は、ミニ長期国債先物取引においては、平均清算数値を示す。</a:t>
          </a:r>
          <a:endParaRPr kumimoji="1" lang="ja-JP" altLang="en-US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2"/>
  <sheetViews>
    <sheetView showGridLines="0" tabSelected="1" zoomScaleNormal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20" customWidth="1"/>
    <col min="2" max="2" width="16.125" style="20" bestFit="1" customWidth="1"/>
    <col min="3" max="3" width="23.875" style="20" bestFit="1" customWidth="1"/>
    <col min="4" max="6" width="10.25" style="20" bestFit="1" customWidth="1"/>
    <col min="7" max="7" width="5" style="20" bestFit="1" customWidth="1"/>
    <col min="8" max="9" width="12.5" style="20" customWidth="1"/>
    <col min="10" max="10" width="5" style="20" customWidth="1"/>
    <col min="11" max="12" width="12.5" style="20" customWidth="1"/>
    <col min="13" max="13" width="5" style="20" customWidth="1"/>
    <col min="14" max="14" width="12.5" style="20" customWidth="1"/>
    <col min="15" max="15" width="5" style="20" customWidth="1"/>
    <col min="16" max="16" width="11.25" style="20" customWidth="1"/>
    <col min="17" max="17" width="12.5" style="20" customWidth="1"/>
    <col min="18" max="18" width="5" style="20" customWidth="1"/>
    <col min="19" max="19" width="12.5" style="20" customWidth="1"/>
    <col min="20" max="20" width="5" style="20" customWidth="1"/>
    <col min="21" max="22" width="12.5" style="20" customWidth="1"/>
    <col min="23" max="24" width="15.25" style="20" customWidth="1"/>
    <col min="25" max="25" width="16" style="20" customWidth="1"/>
    <col min="26" max="27" width="15.25" style="20" customWidth="1"/>
    <col min="28" max="28" width="21.125" style="20" customWidth="1"/>
    <col min="29" max="29" width="15.25" style="20" customWidth="1"/>
    <col min="30" max="31" width="21.125" style="20" customWidth="1"/>
    <col min="32" max="32" width="2.375" style="20" bestFit="1" customWidth="1"/>
    <col min="33" max="33" width="15.25" style="20" customWidth="1"/>
    <col min="34" max="34" width="6.75" style="20" bestFit="1" customWidth="1"/>
    <col min="35" max="35" width="9" style="20" customWidth="1"/>
    <col min="36" max="16384" width="9" style="20"/>
  </cols>
  <sheetData>
    <row r="1" spans="1:34" ht="30" customHeight="1">
      <c r="A1" s="40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r="2" spans="1:34" ht="30" customHeight="1">
      <c r="A2" s="38" t="s">
        <v>50</v>
      </c>
      <c r="B2" s="39"/>
      <c r="C2" s="39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r="3" spans="1:34" ht="14.1" customHeight="1">
      <c r="A3" s="36" t="s">
        <v>0</v>
      </c>
      <c r="B3" s="57" t="s">
        <v>39</v>
      </c>
      <c r="C3" s="57" t="s">
        <v>40</v>
      </c>
      <c r="D3" s="35" t="s">
        <v>1</v>
      </c>
      <c r="E3" s="42" t="s">
        <v>20</v>
      </c>
      <c r="F3" s="43"/>
      <c r="G3" s="59" t="s">
        <v>41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1"/>
      <c r="W3" s="35" t="s">
        <v>18</v>
      </c>
      <c r="X3" s="31" t="s">
        <v>23</v>
      </c>
      <c r="Y3" s="32"/>
      <c r="Z3" s="32"/>
      <c r="AA3" s="33"/>
      <c r="AB3" s="31" t="s">
        <v>22</v>
      </c>
      <c r="AC3" s="32"/>
      <c r="AD3" s="32"/>
      <c r="AE3" s="33"/>
      <c r="AF3" s="44" t="s">
        <v>30</v>
      </c>
      <c r="AG3" s="45"/>
      <c r="AH3" s="55" t="s">
        <v>31</v>
      </c>
    </row>
    <row r="4" spans="1:34" ht="9" customHeight="1">
      <c r="A4" s="37"/>
      <c r="B4" s="58"/>
      <c r="C4" s="58"/>
      <c r="D4" s="34"/>
      <c r="E4" s="44"/>
      <c r="F4" s="45"/>
      <c r="G4" s="51" t="s">
        <v>35</v>
      </c>
      <c r="H4" s="49" t="s">
        <v>2</v>
      </c>
      <c r="I4" s="15"/>
      <c r="J4" s="51" t="s">
        <v>35</v>
      </c>
      <c r="K4" s="49" t="s">
        <v>37</v>
      </c>
      <c r="L4" s="2"/>
      <c r="M4" s="48" t="s">
        <v>3</v>
      </c>
      <c r="N4" s="48"/>
      <c r="O4" s="51" t="s">
        <v>35</v>
      </c>
      <c r="P4" s="49" t="s">
        <v>38</v>
      </c>
      <c r="Q4" s="2"/>
      <c r="R4" s="48" t="s">
        <v>3</v>
      </c>
      <c r="S4" s="48"/>
      <c r="T4" s="51" t="s">
        <v>35</v>
      </c>
      <c r="U4" s="49" t="s">
        <v>12</v>
      </c>
      <c r="V4" s="15"/>
      <c r="W4" s="34"/>
      <c r="X4" s="35" t="s">
        <v>4</v>
      </c>
      <c r="Y4" s="34" t="s">
        <v>25</v>
      </c>
      <c r="Z4" s="34" t="s">
        <v>26</v>
      </c>
      <c r="AA4" s="30" t="s">
        <v>45</v>
      </c>
      <c r="AB4" s="35" t="s">
        <v>4</v>
      </c>
      <c r="AC4" s="34" t="s">
        <v>28</v>
      </c>
      <c r="AD4" s="34" t="s">
        <v>27</v>
      </c>
      <c r="AE4" s="30" t="s">
        <v>47</v>
      </c>
      <c r="AF4" s="44"/>
      <c r="AG4" s="45"/>
      <c r="AH4" s="56"/>
    </row>
    <row r="5" spans="1:34" ht="27" customHeight="1">
      <c r="A5" s="37"/>
      <c r="B5" s="58"/>
      <c r="C5" s="58"/>
      <c r="D5" s="34"/>
      <c r="E5" s="46"/>
      <c r="F5" s="47"/>
      <c r="G5" s="52"/>
      <c r="H5" s="50"/>
      <c r="I5" s="17" t="s">
        <v>19</v>
      </c>
      <c r="J5" s="52"/>
      <c r="K5" s="50"/>
      <c r="L5" s="17" t="s">
        <v>19</v>
      </c>
      <c r="M5" s="3" t="s">
        <v>36</v>
      </c>
      <c r="N5" s="2" t="s">
        <v>24</v>
      </c>
      <c r="O5" s="52"/>
      <c r="P5" s="50"/>
      <c r="Q5" s="17" t="s">
        <v>19</v>
      </c>
      <c r="R5" s="3" t="s">
        <v>36</v>
      </c>
      <c r="S5" s="2" t="s">
        <v>24</v>
      </c>
      <c r="T5" s="52"/>
      <c r="U5" s="50"/>
      <c r="V5" s="17" t="s">
        <v>19</v>
      </c>
      <c r="W5" s="34"/>
      <c r="X5" s="35"/>
      <c r="Y5" s="34"/>
      <c r="Z5" s="34"/>
      <c r="AA5" s="30"/>
      <c r="AB5" s="35"/>
      <c r="AC5" s="34"/>
      <c r="AD5" s="34"/>
      <c r="AE5" s="30"/>
      <c r="AF5" s="44"/>
      <c r="AG5" s="47"/>
      <c r="AH5" s="56"/>
    </row>
    <row r="6" spans="1:34" ht="36" customHeight="1">
      <c r="A6" s="18" t="s">
        <v>32</v>
      </c>
      <c r="B6" s="35"/>
      <c r="C6" s="35"/>
      <c r="D6" s="17" t="s">
        <v>5</v>
      </c>
      <c r="E6" s="53" t="s">
        <v>21</v>
      </c>
      <c r="F6" s="54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53" t="s">
        <v>29</v>
      </c>
      <c r="AG6" s="54"/>
      <c r="AH6" s="16" t="s">
        <v>33</v>
      </c>
    </row>
    <row r="7" spans="1:34" ht="13.5" customHeight="1">
      <c r="A7" s="4" t="s">
        <v>51</v>
      </c>
      <c r="B7" s="5" t="s">
        <v>52</v>
      </c>
      <c r="C7" s="5" t="s">
        <v>53</v>
      </c>
      <c r="D7" s="5" t="s">
        <v>51</v>
      </c>
      <c r="E7" s="6" t="s">
        <v>54</v>
      </c>
      <c r="F7" s="6" t="s">
        <v>55</v>
      </c>
      <c r="G7" s="7"/>
      <c r="H7" s="8" t="s">
        <v>56</v>
      </c>
      <c r="I7" s="9"/>
      <c r="J7" s="7"/>
      <c r="K7" s="8" t="s">
        <v>56</v>
      </c>
      <c r="L7" s="9"/>
      <c r="M7" s="7"/>
      <c r="N7" s="8"/>
      <c r="O7" s="7"/>
      <c r="P7" s="8" t="s">
        <v>56</v>
      </c>
      <c r="Q7" s="9"/>
      <c r="R7" s="7"/>
      <c r="S7" s="8"/>
      <c r="T7" s="7"/>
      <c r="U7" s="8" t="s">
        <v>56</v>
      </c>
      <c r="V7" s="10"/>
      <c r="W7" s="11">
        <f>112.72</f>
        <v>112.72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 t="s">
        <v>57</v>
      </c>
      <c r="AG7" s="14" t="str">
        <f t="shared" ref="AG7:AH10" si="0">"－"</f>
        <v>－</v>
      </c>
      <c r="AH7" s="13" t="str">
        <f t="shared" si="0"/>
        <v>－</v>
      </c>
    </row>
    <row r="8" spans="1:34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56</v>
      </c>
      <c r="I8" s="9"/>
      <c r="J8" s="7"/>
      <c r="K8" s="8" t="s">
        <v>56</v>
      </c>
      <c r="L8" s="9"/>
      <c r="M8" s="7"/>
      <c r="N8" s="8"/>
      <c r="O8" s="7"/>
      <c r="P8" s="8" t="s">
        <v>56</v>
      </c>
      <c r="Q8" s="9"/>
      <c r="R8" s="7"/>
      <c r="S8" s="8"/>
      <c r="T8" s="7"/>
      <c r="U8" s="8" t="s">
        <v>56</v>
      </c>
      <c r="V8" s="10"/>
      <c r="W8" s="11">
        <f>112.6</f>
        <v>112.6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 t="shared" si="0"/>
        <v>－</v>
      </c>
      <c r="AH8" s="13" t="str">
        <f t="shared" si="0"/>
        <v>－</v>
      </c>
    </row>
    <row r="9" spans="1:34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56</v>
      </c>
      <c r="I9" s="9"/>
      <c r="J9" s="7"/>
      <c r="K9" s="8" t="s">
        <v>56</v>
      </c>
      <c r="L9" s="9"/>
      <c r="M9" s="7"/>
      <c r="N9" s="8"/>
      <c r="O9" s="7"/>
      <c r="P9" s="8" t="s">
        <v>56</v>
      </c>
      <c r="Q9" s="9"/>
      <c r="R9" s="7"/>
      <c r="S9" s="8"/>
      <c r="T9" s="7"/>
      <c r="U9" s="8" t="s">
        <v>56</v>
      </c>
      <c r="V9" s="10"/>
      <c r="W9" s="11">
        <f>112.52</f>
        <v>112.52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 t="shared" si="0"/>
        <v>－</v>
      </c>
      <c r="AH9" s="13" t="str">
        <f t="shared" si="0"/>
        <v>－</v>
      </c>
    </row>
    <row r="10" spans="1:34">
      <c r="A10" s="4" t="s">
        <v>51</v>
      </c>
      <c r="B10" s="5" t="s">
        <v>52</v>
      </c>
      <c r="C10" s="5" t="s">
        <v>53</v>
      </c>
      <c r="D10" s="5" t="s">
        <v>64</v>
      </c>
      <c r="E10" s="6" t="s">
        <v>65</v>
      </c>
      <c r="F10" s="6" t="s">
        <v>66</v>
      </c>
      <c r="G10" s="7"/>
      <c r="H10" s="8" t="s">
        <v>56</v>
      </c>
      <c r="I10" s="9"/>
      <c r="J10" s="7"/>
      <c r="K10" s="8" t="s">
        <v>56</v>
      </c>
      <c r="L10" s="9"/>
      <c r="M10" s="7"/>
      <c r="N10" s="8"/>
      <c r="O10" s="7"/>
      <c r="P10" s="8" t="s">
        <v>56</v>
      </c>
      <c r="Q10" s="9"/>
      <c r="R10" s="7"/>
      <c r="S10" s="8"/>
      <c r="T10" s="7"/>
      <c r="U10" s="8" t="s">
        <v>56</v>
      </c>
      <c r="V10" s="10"/>
      <c r="W10" s="11">
        <f>112.35</f>
        <v>112.35</v>
      </c>
      <c r="X10" s="12" t="str">
        <f>"－"</f>
        <v>－</v>
      </c>
      <c r="Y10" s="12"/>
      <c r="Z10" s="12"/>
      <c r="AA10" s="12"/>
      <c r="AB10" s="12" t="str">
        <f>"－"</f>
        <v>－</v>
      </c>
      <c r="AC10" s="12"/>
      <c r="AD10" s="12"/>
      <c r="AE10" s="19"/>
      <c r="AF10" s="7"/>
      <c r="AG10" s="14" t="str">
        <f t="shared" si="0"/>
        <v>－</v>
      </c>
      <c r="AH10" s="13" t="str">
        <f t="shared" si="0"/>
        <v>－</v>
      </c>
    </row>
    <row r="11" spans="1:34">
      <c r="A11" s="4" t="s">
        <v>51</v>
      </c>
      <c r="B11" s="5" t="s">
        <v>67</v>
      </c>
      <c r="C11" s="5" t="s">
        <v>68</v>
      </c>
      <c r="D11" s="5" t="s">
        <v>51</v>
      </c>
      <c r="E11" s="6" t="s">
        <v>54</v>
      </c>
      <c r="F11" s="6" t="s">
        <v>55</v>
      </c>
      <c r="G11" s="7" t="s">
        <v>69</v>
      </c>
      <c r="H11" s="8" t="s">
        <v>70</v>
      </c>
      <c r="I11" s="9">
        <v>0.63100000000000001</v>
      </c>
      <c r="J11" s="7" t="s">
        <v>71</v>
      </c>
      <c r="K11" s="8" t="s">
        <v>72</v>
      </c>
      <c r="L11" s="9">
        <v>0.57699999999999996</v>
      </c>
      <c r="M11" s="7" t="s">
        <v>73</v>
      </c>
      <c r="N11" s="8" t="s">
        <v>74</v>
      </c>
      <c r="O11" s="7" t="s">
        <v>75</v>
      </c>
      <c r="P11" s="8" t="s">
        <v>76</v>
      </c>
      <c r="Q11" s="9">
        <v>0.64300000000000002</v>
      </c>
      <c r="R11" s="7" t="s">
        <v>77</v>
      </c>
      <c r="S11" s="8" t="s">
        <v>78</v>
      </c>
      <c r="T11" s="7" t="s">
        <v>77</v>
      </c>
      <c r="U11" s="8" t="s">
        <v>79</v>
      </c>
      <c r="V11" s="10">
        <v>0.63700000000000001</v>
      </c>
      <c r="W11" s="11">
        <f>150.79</f>
        <v>150.79</v>
      </c>
      <c r="X11" s="12">
        <f>427012</f>
        <v>427012</v>
      </c>
      <c r="Y11" s="12"/>
      <c r="Z11" s="12">
        <v>48007</v>
      </c>
      <c r="AA11" s="12">
        <v>114834</v>
      </c>
      <c r="AB11" s="12">
        <f>64393453435000</f>
        <v>64393453435000</v>
      </c>
      <c r="AC11" s="12"/>
      <c r="AD11" s="12">
        <v>7238190405000</v>
      </c>
      <c r="AE11" s="19">
        <v>17306932580000</v>
      </c>
      <c r="AF11" s="7" t="s">
        <v>57</v>
      </c>
      <c r="AG11" s="14">
        <f>1271</f>
        <v>1271</v>
      </c>
      <c r="AH11" s="13">
        <f>10</f>
        <v>10</v>
      </c>
    </row>
    <row r="12" spans="1:34">
      <c r="A12" s="4" t="s">
        <v>51</v>
      </c>
      <c r="B12" s="5" t="s">
        <v>67</v>
      </c>
      <c r="C12" s="5" t="s">
        <v>68</v>
      </c>
      <c r="D12" s="5" t="s">
        <v>58</v>
      </c>
      <c r="E12" s="6" t="s">
        <v>59</v>
      </c>
      <c r="F12" s="6" t="s">
        <v>60</v>
      </c>
      <c r="G12" s="7" t="s">
        <v>69</v>
      </c>
      <c r="H12" s="8" t="s">
        <v>80</v>
      </c>
      <c r="I12" s="9">
        <v>0.64600000000000002</v>
      </c>
      <c r="J12" s="7" t="s">
        <v>71</v>
      </c>
      <c r="K12" s="8" t="s">
        <v>81</v>
      </c>
      <c r="L12" s="9">
        <v>0.58599999999999997</v>
      </c>
      <c r="M12" s="7" t="s">
        <v>73</v>
      </c>
      <c r="N12" s="8" t="s">
        <v>82</v>
      </c>
      <c r="O12" s="7" t="s">
        <v>83</v>
      </c>
      <c r="P12" s="8" t="s">
        <v>84</v>
      </c>
      <c r="Q12" s="9">
        <v>0.75800000000000001</v>
      </c>
      <c r="R12" s="7" t="s">
        <v>83</v>
      </c>
      <c r="S12" s="8" t="s">
        <v>85</v>
      </c>
      <c r="T12" s="7" t="s">
        <v>86</v>
      </c>
      <c r="U12" s="8" t="s">
        <v>87</v>
      </c>
      <c r="V12" s="10">
        <v>0.68799999999999994</v>
      </c>
      <c r="W12" s="11">
        <f>150.13</f>
        <v>150.13</v>
      </c>
      <c r="X12" s="12">
        <f>569293</f>
        <v>569293</v>
      </c>
      <c r="Y12" s="12">
        <v>1299</v>
      </c>
      <c r="Z12" s="12">
        <v>61987</v>
      </c>
      <c r="AA12" s="12">
        <v>114834</v>
      </c>
      <c r="AB12" s="12">
        <f>85386234898700</f>
        <v>85386234898700</v>
      </c>
      <c r="AC12" s="12">
        <v>194777000000</v>
      </c>
      <c r="AD12" s="12">
        <v>9314929548700</v>
      </c>
      <c r="AE12" s="19">
        <v>17291568630000</v>
      </c>
      <c r="AF12" s="7"/>
      <c r="AG12" s="14">
        <f>89573</f>
        <v>89573</v>
      </c>
      <c r="AH12" s="13">
        <f>22</f>
        <v>22</v>
      </c>
    </row>
    <row r="13" spans="1:34">
      <c r="A13" s="4" t="s">
        <v>51</v>
      </c>
      <c r="B13" s="5" t="s">
        <v>67</v>
      </c>
      <c r="C13" s="5" t="s">
        <v>68</v>
      </c>
      <c r="D13" s="5" t="s">
        <v>61</v>
      </c>
      <c r="E13" s="6" t="s">
        <v>62</v>
      </c>
      <c r="F13" s="6" t="s">
        <v>63</v>
      </c>
      <c r="G13" s="7"/>
      <c r="H13" s="8" t="s">
        <v>56</v>
      </c>
      <c r="I13" s="9"/>
      <c r="J13" s="7"/>
      <c r="K13" s="8" t="s">
        <v>56</v>
      </c>
      <c r="L13" s="9"/>
      <c r="M13" s="7"/>
      <c r="N13" s="8"/>
      <c r="O13" s="7"/>
      <c r="P13" s="8" t="s">
        <v>56</v>
      </c>
      <c r="Q13" s="9"/>
      <c r="R13" s="7"/>
      <c r="S13" s="8"/>
      <c r="T13" s="7"/>
      <c r="U13" s="8" t="s">
        <v>56</v>
      </c>
      <c r="V13" s="10"/>
      <c r="W13" s="11">
        <f>149.95</f>
        <v>149.94999999999999</v>
      </c>
      <c r="X13" s="12" t="str">
        <f>"－"</f>
        <v>－</v>
      </c>
      <c r="Y13" s="12"/>
      <c r="Z13" s="12"/>
      <c r="AA13" s="12"/>
      <c r="AB13" s="12" t="str">
        <f>"－"</f>
        <v>－</v>
      </c>
      <c r="AC13" s="12"/>
      <c r="AD13" s="12"/>
      <c r="AE13" s="19"/>
      <c r="AF13" s="7"/>
      <c r="AG13" s="14" t="str">
        <f>"－"</f>
        <v>－</v>
      </c>
      <c r="AH13" s="13" t="str">
        <f>"－"</f>
        <v>－</v>
      </c>
    </row>
    <row r="14" spans="1:34">
      <c r="A14" s="4" t="s">
        <v>51</v>
      </c>
      <c r="B14" s="5" t="s">
        <v>67</v>
      </c>
      <c r="C14" s="5" t="s">
        <v>68</v>
      </c>
      <c r="D14" s="5" t="s">
        <v>64</v>
      </c>
      <c r="E14" s="6" t="s">
        <v>65</v>
      </c>
      <c r="F14" s="6" t="s">
        <v>66</v>
      </c>
      <c r="G14" s="7"/>
      <c r="H14" s="8" t="s">
        <v>56</v>
      </c>
      <c r="I14" s="9"/>
      <c r="J14" s="7"/>
      <c r="K14" s="8" t="s">
        <v>56</v>
      </c>
      <c r="L14" s="9"/>
      <c r="M14" s="7"/>
      <c r="N14" s="8"/>
      <c r="O14" s="7"/>
      <c r="P14" s="8" t="s">
        <v>56</v>
      </c>
      <c r="Q14" s="9"/>
      <c r="R14" s="7"/>
      <c r="S14" s="8"/>
      <c r="T14" s="7"/>
      <c r="U14" s="8" t="s">
        <v>56</v>
      </c>
      <c r="V14" s="10"/>
      <c r="W14" s="11">
        <f>149.31</f>
        <v>149.31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 spans="1:34">
      <c r="A15" s="4" t="s">
        <v>51</v>
      </c>
      <c r="B15" s="5" t="s">
        <v>100</v>
      </c>
      <c r="C15" s="5" t="s">
        <v>101</v>
      </c>
      <c r="D15" s="5" t="s">
        <v>51</v>
      </c>
      <c r="E15" s="6" t="s">
        <v>54</v>
      </c>
      <c r="F15" s="6" t="s">
        <v>88</v>
      </c>
      <c r="G15" s="7" t="s">
        <v>69</v>
      </c>
      <c r="H15" s="8" t="s">
        <v>89</v>
      </c>
      <c r="I15" s="9">
        <v>0.625</v>
      </c>
      <c r="J15" s="7" t="s">
        <v>73</v>
      </c>
      <c r="K15" s="8" t="s">
        <v>90</v>
      </c>
      <c r="L15" s="9">
        <v>0.58299999999999996</v>
      </c>
      <c r="M15" s="7"/>
      <c r="N15" s="8"/>
      <c r="O15" s="7" t="s">
        <v>75</v>
      </c>
      <c r="P15" s="8" t="s">
        <v>91</v>
      </c>
      <c r="Q15" s="9">
        <v>0.63500000000000001</v>
      </c>
      <c r="R15" s="7"/>
      <c r="S15" s="8"/>
      <c r="T15" s="7" t="s">
        <v>75</v>
      </c>
      <c r="U15" s="8" t="s">
        <v>91</v>
      </c>
      <c r="V15" s="10">
        <v>0.63500000000000001</v>
      </c>
      <c r="W15" s="11">
        <f>150.83</f>
        <v>150.83000000000001</v>
      </c>
      <c r="X15" s="12">
        <f>53</f>
        <v>53</v>
      </c>
      <c r="Y15" s="12"/>
      <c r="Z15" s="12"/>
      <c r="AA15" s="12"/>
      <c r="AB15" s="12">
        <f>799785000</f>
        <v>799785000</v>
      </c>
      <c r="AC15" s="12"/>
      <c r="AD15" s="12"/>
      <c r="AE15" s="19"/>
      <c r="AF15" s="7" t="s">
        <v>57</v>
      </c>
      <c r="AG15" s="14">
        <f>31</f>
        <v>31</v>
      </c>
      <c r="AH15" s="13">
        <f>8</f>
        <v>8</v>
      </c>
    </row>
    <row r="16" spans="1:34">
      <c r="A16" s="4" t="s">
        <v>51</v>
      </c>
      <c r="B16" s="5" t="s">
        <v>100</v>
      </c>
      <c r="C16" s="5" t="s">
        <v>101</v>
      </c>
      <c r="D16" s="5" t="s">
        <v>58</v>
      </c>
      <c r="E16" s="6" t="s">
        <v>59</v>
      </c>
      <c r="F16" s="6" t="s">
        <v>92</v>
      </c>
      <c r="G16" s="7" t="s">
        <v>73</v>
      </c>
      <c r="H16" s="8" t="s">
        <v>93</v>
      </c>
      <c r="I16" s="9">
        <v>0.63200000000000001</v>
      </c>
      <c r="J16" s="7" t="s">
        <v>94</v>
      </c>
      <c r="K16" s="8" t="s">
        <v>95</v>
      </c>
      <c r="L16" s="9">
        <v>0.61699999999999999</v>
      </c>
      <c r="M16" s="7"/>
      <c r="N16" s="8"/>
      <c r="O16" s="7" t="s">
        <v>83</v>
      </c>
      <c r="P16" s="8" t="s">
        <v>96</v>
      </c>
      <c r="Q16" s="9">
        <v>0.74</v>
      </c>
      <c r="R16" s="7"/>
      <c r="S16" s="8"/>
      <c r="T16" s="7" t="s">
        <v>86</v>
      </c>
      <c r="U16" s="8" t="s">
        <v>97</v>
      </c>
      <c r="V16" s="10">
        <v>0.68700000000000006</v>
      </c>
      <c r="W16" s="11">
        <f>150.13</f>
        <v>150.13</v>
      </c>
      <c r="X16" s="12">
        <f>127</f>
        <v>127</v>
      </c>
      <c r="Y16" s="12"/>
      <c r="Z16" s="12"/>
      <c r="AA16" s="12"/>
      <c r="AB16" s="12">
        <f>1904608500</f>
        <v>1904608500</v>
      </c>
      <c r="AC16" s="12"/>
      <c r="AD16" s="12"/>
      <c r="AE16" s="19"/>
      <c r="AF16" s="7"/>
      <c r="AG16" s="14">
        <f>45</f>
        <v>45</v>
      </c>
      <c r="AH16" s="13">
        <f>16</f>
        <v>16</v>
      </c>
    </row>
    <row r="17" spans="1:34">
      <c r="A17" s="4" t="s">
        <v>51</v>
      </c>
      <c r="B17" s="5" t="s">
        <v>100</v>
      </c>
      <c r="C17" s="5" t="s">
        <v>101</v>
      </c>
      <c r="D17" s="5" t="s">
        <v>61</v>
      </c>
      <c r="E17" s="6" t="s">
        <v>62</v>
      </c>
      <c r="F17" s="6" t="s">
        <v>98</v>
      </c>
      <c r="G17" s="7"/>
      <c r="H17" s="8" t="s">
        <v>56</v>
      </c>
      <c r="I17" s="9"/>
      <c r="J17" s="7"/>
      <c r="K17" s="8" t="s">
        <v>56</v>
      </c>
      <c r="L17" s="9"/>
      <c r="M17" s="7"/>
      <c r="N17" s="8"/>
      <c r="O17" s="7"/>
      <c r="P17" s="8" t="s">
        <v>56</v>
      </c>
      <c r="Q17" s="9"/>
      <c r="R17" s="7"/>
      <c r="S17" s="8"/>
      <c r="T17" s="7"/>
      <c r="U17" s="8" t="s">
        <v>56</v>
      </c>
      <c r="V17" s="10"/>
      <c r="W17" s="11">
        <f>149.95</f>
        <v>149.94999999999999</v>
      </c>
      <c r="X17" s="12" t="str">
        <f t="shared" ref="X17:X22" si="1">"－"</f>
        <v>－</v>
      </c>
      <c r="Y17" s="12"/>
      <c r="Z17" s="12"/>
      <c r="AA17" s="12"/>
      <c r="AB17" s="12" t="str">
        <f t="shared" ref="AB17:AB22" si="2">"－"</f>
        <v>－</v>
      </c>
      <c r="AC17" s="12"/>
      <c r="AD17" s="12"/>
      <c r="AE17" s="19"/>
      <c r="AF17" s="7"/>
      <c r="AG17" s="14" t="str">
        <f t="shared" ref="AG17:AH22" si="3">"－"</f>
        <v>－</v>
      </c>
      <c r="AH17" s="13" t="str">
        <f t="shared" si="3"/>
        <v>－</v>
      </c>
    </row>
    <row r="18" spans="1:34">
      <c r="A18" s="4" t="s">
        <v>51</v>
      </c>
      <c r="B18" s="5" t="s">
        <v>100</v>
      </c>
      <c r="C18" s="5" t="s">
        <v>101</v>
      </c>
      <c r="D18" s="5" t="s">
        <v>64</v>
      </c>
      <c r="E18" s="6" t="s">
        <v>65</v>
      </c>
      <c r="F18" s="6" t="s">
        <v>99</v>
      </c>
      <c r="G18" s="7"/>
      <c r="H18" s="8" t="s">
        <v>56</v>
      </c>
      <c r="I18" s="9"/>
      <c r="J18" s="7"/>
      <c r="K18" s="8" t="s">
        <v>56</v>
      </c>
      <c r="L18" s="9"/>
      <c r="M18" s="7"/>
      <c r="N18" s="8"/>
      <c r="O18" s="7"/>
      <c r="P18" s="8" t="s">
        <v>56</v>
      </c>
      <c r="Q18" s="9"/>
      <c r="R18" s="7"/>
      <c r="S18" s="8"/>
      <c r="T18" s="7"/>
      <c r="U18" s="8" t="s">
        <v>56</v>
      </c>
      <c r="V18" s="10"/>
      <c r="W18" s="11">
        <f>149.31</f>
        <v>149.31</v>
      </c>
      <c r="X18" s="12" t="str">
        <f t="shared" si="1"/>
        <v>－</v>
      </c>
      <c r="Y18" s="12"/>
      <c r="Z18" s="12"/>
      <c r="AA18" s="12"/>
      <c r="AB18" s="12" t="str">
        <f t="shared" si="2"/>
        <v>－</v>
      </c>
      <c r="AC18" s="12"/>
      <c r="AD18" s="12"/>
      <c r="AE18" s="19"/>
      <c r="AF18" s="7"/>
      <c r="AG18" s="14" t="str">
        <f t="shared" si="3"/>
        <v>－</v>
      </c>
      <c r="AH18" s="13" t="str">
        <f t="shared" si="3"/>
        <v>－</v>
      </c>
    </row>
    <row r="19" spans="1:34">
      <c r="A19" s="4" t="s">
        <v>51</v>
      </c>
      <c r="B19" s="5" t="s">
        <v>102</v>
      </c>
      <c r="C19" s="5" t="s">
        <v>103</v>
      </c>
      <c r="D19" s="5" t="s">
        <v>51</v>
      </c>
      <c r="E19" s="6" t="s">
        <v>54</v>
      </c>
      <c r="F19" s="6" t="s">
        <v>55</v>
      </c>
      <c r="G19" s="7"/>
      <c r="H19" s="8" t="s">
        <v>56</v>
      </c>
      <c r="I19" s="9"/>
      <c r="J19" s="7"/>
      <c r="K19" s="8" t="s">
        <v>56</v>
      </c>
      <c r="L19" s="9"/>
      <c r="M19" s="7"/>
      <c r="N19" s="8"/>
      <c r="O19" s="7"/>
      <c r="P19" s="8" t="s">
        <v>56</v>
      </c>
      <c r="Q19" s="9"/>
      <c r="R19" s="7"/>
      <c r="S19" s="8"/>
      <c r="T19" s="7"/>
      <c r="U19" s="8" t="s">
        <v>56</v>
      </c>
      <c r="V19" s="10"/>
      <c r="W19" s="11">
        <f>154.3</f>
        <v>154.30000000000001</v>
      </c>
      <c r="X19" s="12" t="str">
        <f t="shared" si="1"/>
        <v>－</v>
      </c>
      <c r="Y19" s="12"/>
      <c r="Z19" s="12"/>
      <c r="AA19" s="12"/>
      <c r="AB19" s="12" t="str">
        <f t="shared" si="2"/>
        <v>－</v>
      </c>
      <c r="AC19" s="12"/>
      <c r="AD19" s="12"/>
      <c r="AE19" s="19"/>
      <c r="AF19" s="7" t="s">
        <v>57</v>
      </c>
      <c r="AG19" s="14" t="str">
        <f t="shared" si="3"/>
        <v>－</v>
      </c>
      <c r="AH19" s="13" t="str">
        <f t="shared" si="3"/>
        <v>－</v>
      </c>
    </row>
    <row r="20" spans="1:34">
      <c r="A20" s="4" t="s">
        <v>51</v>
      </c>
      <c r="B20" s="5" t="s">
        <v>102</v>
      </c>
      <c r="C20" s="5" t="s">
        <v>103</v>
      </c>
      <c r="D20" s="5" t="s">
        <v>58</v>
      </c>
      <c r="E20" s="6" t="s">
        <v>59</v>
      </c>
      <c r="F20" s="6" t="s">
        <v>60</v>
      </c>
      <c r="G20" s="7"/>
      <c r="H20" s="8" t="s">
        <v>56</v>
      </c>
      <c r="I20" s="9"/>
      <c r="J20" s="7"/>
      <c r="K20" s="8" t="s">
        <v>56</v>
      </c>
      <c r="L20" s="9"/>
      <c r="M20" s="7"/>
      <c r="N20" s="8"/>
      <c r="O20" s="7"/>
      <c r="P20" s="8" t="s">
        <v>56</v>
      </c>
      <c r="Q20" s="9"/>
      <c r="R20" s="7"/>
      <c r="S20" s="8"/>
      <c r="T20" s="7"/>
      <c r="U20" s="8" t="s">
        <v>56</v>
      </c>
      <c r="V20" s="10"/>
      <c r="W20" s="11">
        <f>152.09</f>
        <v>152.09</v>
      </c>
      <c r="X20" s="12" t="str">
        <f t="shared" si="1"/>
        <v>－</v>
      </c>
      <c r="Y20" s="12"/>
      <c r="Z20" s="12"/>
      <c r="AA20" s="12"/>
      <c r="AB20" s="12" t="str">
        <f t="shared" si="2"/>
        <v>－</v>
      </c>
      <c r="AC20" s="12"/>
      <c r="AD20" s="12"/>
      <c r="AE20" s="19"/>
      <c r="AF20" s="7"/>
      <c r="AG20" s="14" t="str">
        <f t="shared" si="3"/>
        <v>－</v>
      </c>
      <c r="AH20" s="13" t="str">
        <f t="shared" si="3"/>
        <v>－</v>
      </c>
    </row>
    <row r="21" spans="1:34">
      <c r="A21" s="4" t="s">
        <v>51</v>
      </c>
      <c r="B21" s="5" t="s">
        <v>102</v>
      </c>
      <c r="C21" s="5" t="s">
        <v>103</v>
      </c>
      <c r="D21" s="5" t="s">
        <v>61</v>
      </c>
      <c r="E21" s="6" t="s">
        <v>62</v>
      </c>
      <c r="F21" s="6" t="s">
        <v>63</v>
      </c>
      <c r="G21" s="7"/>
      <c r="H21" s="8" t="s">
        <v>56</v>
      </c>
      <c r="I21" s="9"/>
      <c r="J21" s="7"/>
      <c r="K21" s="8" t="s">
        <v>56</v>
      </c>
      <c r="L21" s="9"/>
      <c r="M21" s="7"/>
      <c r="N21" s="8"/>
      <c r="O21" s="7"/>
      <c r="P21" s="8" t="s">
        <v>56</v>
      </c>
      <c r="Q21" s="9"/>
      <c r="R21" s="7"/>
      <c r="S21" s="8"/>
      <c r="T21" s="7"/>
      <c r="U21" s="8" t="s">
        <v>56</v>
      </c>
      <c r="V21" s="10"/>
      <c r="W21" s="11">
        <f>151.66</f>
        <v>151.66</v>
      </c>
      <c r="X21" s="12" t="str">
        <f t="shared" si="1"/>
        <v>－</v>
      </c>
      <c r="Y21" s="12"/>
      <c r="Z21" s="12"/>
      <c r="AA21" s="12"/>
      <c r="AB21" s="12" t="str">
        <f t="shared" si="2"/>
        <v>－</v>
      </c>
      <c r="AC21" s="12"/>
      <c r="AD21" s="12"/>
      <c r="AE21" s="19"/>
      <c r="AF21" s="7"/>
      <c r="AG21" s="14" t="str">
        <f t="shared" si="3"/>
        <v>－</v>
      </c>
      <c r="AH21" s="13" t="str">
        <f t="shared" si="3"/>
        <v>－</v>
      </c>
    </row>
    <row r="22" spans="1:34">
      <c r="A22" s="4" t="s">
        <v>51</v>
      </c>
      <c r="B22" s="5" t="s">
        <v>102</v>
      </c>
      <c r="C22" s="5" t="s">
        <v>103</v>
      </c>
      <c r="D22" s="5" t="s">
        <v>64</v>
      </c>
      <c r="E22" s="6" t="s">
        <v>65</v>
      </c>
      <c r="F22" s="6" t="s">
        <v>66</v>
      </c>
      <c r="G22" s="7"/>
      <c r="H22" s="8" t="s">
        <v>56</v>
      </c>
      <c r="I22" s="9"/>
      <c r="J22" s="7"/>
      <c r="K22" s="8" t="s">
        <v>56</v>
      </c>
      <c r="L22" s="9"/>
      <c r="M22" s="7"/>
      <c r="N22" s="8"/>
      <c r="O22" s="7"/>
      <c r="P22" s="8" t="s">
        <v>56</v>
      </c>
      <c r="Q22" s="9"/>
      <c r="R22" s="7"/>
      <c r="S22" s="8"/>
      <c r="T22" s="7"/>
      <c r="U22" s="8" t="s">
        <v>56</v>
      </c>
      <c r="V22" s="10"/>
      <c r="W22" s="11">
        <f>150.72</f>
        <v>150.72</v>
      </c>
      <c r="X22" s="12" t="str">
        <f t="shared" si="1"/>
        <v>－</v>
      </c>
      <c r="Y22" s="12"/>
      <c r="Z22" s="12"/>
      <c r="AA22" s="12"/>
      <c r="AB22" s="12" t="str">
        <f t="shared" si="2"/>
        <v>－</v>
      </c>
      <c r="AC22" s="12"/>
      <c r="AD22" s="12"/>
      <c r="AE22" s="19"/>
      <c r="AF22" s="7"/>
      <c r="AG22" s="14" t="str">
        <f t="shared" si="3"/>
        <v>－</v>
      </c>
      <c r="AH22" s="13" t="str">
        <f t="shared" si="3"/>
        <v>－</v>
      </c>
    </row>
  </sheetData>
  <mergeCells count="33"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E4:AE5"/>
    <mergeCell ref="X3:AA3"/>
    <mergeCell ref="AB3:AE3"/>
    <mergeCell ref="Z4:Z5"/>
    <mergeCell ref="AB4:AB5"/>
  </mergeCells>
  <phoneticPr fontId="5"/>
  <printOptions horizontalCentered="1"/>
  <pageMargins left="0.39370078740157483" right="0.39370078740157483" top="0.59055118110236227" bottom="0.98425196850393704" header="0.51181102362204722" footer="0.51181102362204722"/>
  <pageSetup paperSize="9" scale="34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2020-07-31T08:16:45Z</cp:lastPrinted>
  <dcterms:created xsi:type="dcterms:W3CDTF">2017-12-14T02:19:15Z</dcterms:created>
  <dcterms:modified xsi:type="dcterms:W3CDTF">2022-04-05T21:57:26Z</dcterms:modified>
</cp:coreProperties>
</file>