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<sst xmlns="http://schemas.openxmlformats.org/spreadsheetml/2006/main" count="172" uniqueCount="62">
  <si>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</si>
  <si>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</si>
  <si>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</si>
  <si>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</si>
  <si>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</si>
  <si>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</si>
  <si>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</si>
  <si>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</si>
  <si>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</si>
  <si>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</si>
  <si>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</si>
  <si>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</si>
  <si>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</si>
  <si>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</si>
  <si>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</si>
  <si>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</si>
  <si>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</si>
  <si>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</si>
  <si>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</si>
  <si>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</si>
  <si>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</si>
  <si>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</si>
  <si>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</si>
  <si>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</si>
  <si>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</si>
  <si>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</si>
  <si>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5.1</t>
  </si>
  <si>
    <t>有価証券オプション</t>
  </si>
  <si>
    <t>Securities Options</t>
  </si>
  <si>
    <t>2</t>
  </si>
  <si>
    <t>3</t>
  </si>
  <si>
    <t>4</t>
  </si>
  <si>
    <t>5</t>
  </si>
  <si>
    <t>6</t>
  </si>
  <si>
    <t>●</t>
  </si>
  <si>
    <t>◎●</t>
  </si>
  <si>
    <t>7</t>
  </si>
  <si>
    <t>8</t>
  </si>
  <si>
    <t>9</t>
  </si>
  <si>
    <t>10</t>
  </si>
  <si>
    <t>11</t>
  </si>
  <si>
    <t>◎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</si>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</sst>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/>
      <c r="F10" s="24"/>
      <c r="G10" s="26"/>
      <c r="H10" s="25"/>
      <c r="I10" s="26"/>
      <c r="J10" s="23"/>
      <c r="K10" s="26"/>
      <c r="L10" s="24"/>
      <c r="M10" s="26"/>
      <c r="N10" s="25"/>
      <c r="O10" s="26"/>
      <c r="P10" s="27"/>
      <c r="Q10" s="28"/>
      <c r="R10" s="29"/>
      <c r="S10" s="23"/>
      <c r="T10" s="26"/>
      <c r="U10" s="24"/>
      <c r="V10" s="26"/>
      <c r="W10" s="25"/>
      <c r="X10" s="26"/>
      <c r="Y10" s="23"/>
      <c r="Z10" s="26"/>
      <c r="AA10" s="24"/>
      <c r="AB10" s="26"/>
      <c r="AC10" s="25"/>
      <c r="AD10" s="26"/>
    </row>
    <row r="11">
      <c r="A11" s="21" t="s">
        <v>29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30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31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32</v>
      </c>
      <c r="B14" s="22" t="s">
        <v>27</v>
      </c>
      <c r="C14" s="22" t="s">
        <v>28</v>
      </c>
      <c r="D14" s="23"/>
      <c r="E14" s="26"/>
      <c r="F14" s="24"/>
      <c r="G14" s="26"/>
      <c r="H14" s="25"/>
      <c r="I14" s="26"/>
      <c r="J14" s="23"/>
      <c r="K14" s="26"/>
      <c r="L14" s="24"/>
      <c r="M14" s="26"/>
      <c r="N14" s="25"/>
      <c r="O14" s="26"/>
      <c r="P14" s="27"/>
      <c r="Q14" s="28"/>
      <c r="R14" s="29"/>
      <c r="S14" s="23"/>
      <c r="T14" s="26"/>
      <c r="U14" s="24"/>
      <c r="V14" s="26"/>
      <c r="W14" s="25"/>
      <c r="X14" s="26"/>
      <c r="Y14" s="23"/>
      <c r="Z14" s="26"/>
      <c r="AA14" s="24"/>
      <c r="AB14" s="26"/>
      <c r="AC14" s="25"/>
      <c r="AD14" s="26"/>
    </row>
    <row r="15">
      <c r="A15" s="21" t="s">
        <v>33</v>
      </c>
      <c r="B15" s="22" t="s">
        <v>27</v>
      </c>
      <c r="C15" s="22" t="s">
        <v>28</v>
      </c>
      <c r="D15" s="23" t="s">
        <v>34</v>
      </c>
      <c r="E15" s="26" t="str">
        <f>"－"</f>
        <v>－</v>
      </c>
      <c r="F15" s="24"/>
      <c r="G15" s="26" t="n">
        <f>2003</f>
        <v>2003.0</v>
      </c>
      <c r="H15" s="25"/>
      <c r="I15" s="26" t="n">
        <f>2003</f>
        <v>2003.0</v>
      </c>
      <c r="J15" s="23" t="s">
        <v>34</v>
      </c>
      <c r="K15" s="26" t="str">
        <f>"－"</f>
        <v>－</v>
      </c>
      <c r="L15" s="24"/>
      <c r="M15" s="26" t="n">
        <f>155119</f>
        <v>155119.0</v>
      </c>
      <c r="N15" s="25"/>
      <c r="O15" s="26" t="n">
        <f>155119</f>
        <v>155119.0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 t="s">
        <v>34</v>
      </c>
      <c r="T15" s="26" t="str">
        <f>"－"</f>
        <v>－</v>
      </c>
      <c r="U15" s="24" t="s">
        <v>35</v>
      </c>
      <c r="V15" s="26" t="str">
        <f>"－"</f>
        <v>－</v>
      </c>
      <c r="W15" s="25" t="s">
        <v>34</v>
      </c>
      <c r="X15" s="26" t="str">
        <f>"－"</f>
        <v>－</v>
      </c>
      <c r="Y15" s="23"/>
      <c r="Z15" s="26" t="n">
        <f>26572</f>
        <v>26572.0</v>
      </c>
      <c r="AA15" s="24"/>
      <c r="AB15" s="26" t="n">
        <f>40747</f>
        <v>40747.0</v>
      </c>
      <c r="AC15" s="25"/>
      <c r="AD15" s="26" t="n">
        <f>67319</f>
        <v>67319.0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109</f>
        <v>109.0</v>
      </c>
      <c r="F16" s="24" t="s">
        <v>34</v>
      </c>
      <c r="G16" s="26" t="str">
        <f>"－"</f>
        <v>－</v>
      </c>
      <c r="H16" s="25"/>
      <c r="I16" s="26" t="n">
        <f>109</f>
        <v>109.0</v>
      </c>
      <c r="J16" s="23"/>
      <c r="K16" s="26" t="n">
        <f>10459610</f>
        <v>1.045961E7</v>
      </c>
      <c r="L16" s="24" t="s">
        <v>34</v>
      </c>
      <c r="M16" s="26" t="str">
        <f>"－"</f>
        <v>－</v>
      </c>
      <c r="N16" s="25"/>
      <c r="O16" s="26" t="n">
        <f>10459610</f>
        <v>1.045961E7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str">
        <f>"－"</f>
        <v>－</v>
      </c>
      <c r="U16" s="24"/>
      <c r="V16" s="26" t="str">
        <f>"－"</f>
        <v>－</v>
      </c>
      <c r="W16" s="25"/>
      <c r="X16" s="26" t="str">
        <f>"－"</f>
        <v>－</v>
      </c>
      <c r="Y16" s="23"/>
      <c r="Z16" s="26" t="n">
        <f>26637</f>
        <v>26637.0</v>
      </c>
      <c r="AA16" s="24"/>
      <c r="AB16" s="26" t="n">
        <f>40747</f>
        <v>40747.0</v>
      </c>
      <c r="AC16" s="25"/>
      <c r="AD16" s="26" t="n">
        <f>67384</f>
        <v>67384.0</v>
      </c>
    </row>
    <row r="17">
      <c r="A17" s="21" t="s">
        <v>37</v>
      </c>
      <c r="B17" s="22" t="s">
        <v>27</v>
      </c>
      <c r="C17" s="22" t="s">
        <v>28</v>
      </c>
      <c r="D17" s="23"/>
      <c r="E17" s="26"/>
      <c r="F17" s="24"/>
      <c r="G17" s="26"/>
      <c r="H17" s="25"/>
      <c r="I17" s="26"/>
      <c r="J17" s="23"/>
      <c r="K17" s="26"/>
      <c r="L17" s="24"/>
      <c r="M17" s="26"/>
      <c r="N17" s="25"/>
      <c r="O17" s="26"/>
      <c r="P17" s="27"/>
      <c r="Q17" s="28"/>
      <c r="R17" s="29"/>
      <c r="S17" s="23"/>
      <c r="T17" s="26"/>
      <c r="U17" s="24"/>
      <c r="V17" s="26"/>
      <c r="W17" s="25"/>
      <c r="X17" s="26"/>
      <c r="Y17" s="23"/>
      <c r="Z17" s="26"/>
      <c r="AA17" s="24"/>
      <c r="AB17" s="26"/>
      <c r="AC17" s="25"/>
      <c r="AD17" s="26"/>
    </row>
    <row r="18">
      <c r="A18" s="21" t="s">
        <v>38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39</v>
      </c>
      <c r="B19" s="22" t="s">
        <v>27</v>
      </c>
      <c r="C19" s="22" t="s">
        <v>28</v>
      </c>
      <c r="D19" s="23"/>
      <c r="E19" s="26" t="n">
        <f>2166</f>
        <v>2166.0</v>
      </c>
      <c r="F19" s="24"/>
      <c r="G19" s="26" t="n">
        <f>1</f>
        <v>1.0</v>
      </c>
      <c r="H19" s="25"/>
      <c r="I19" s="26" t="n">
        <f>2167</f>
        <v>2167.0</v>
      </c>
      <c r="J19" s="23"/>
      <c r="K19" s="26" t="n">
        <f>1886179</f>
        <v>1886179.0</v>
      </c>
      <c r="L19" s="24"/>
      <c r="M19" s="26" t="n">
        <f>443</f>
        <v>443.0</v>
      </c>
      <c r="N19" s="25"/>
      <c r="O19" s="26" t="n">
        <f>1886622</f>
        <v>1886622.0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str">
        <f>"－"</f>
        <v>－</v>
      </c>
      <c r="U19" s="24"/>
      <c r="V19" s="26" t="str">
        <f>"－"</f>
        <v>－</v>
      </c>
      <c r="W19" s="25"/>
      <c r="X19" s="26" t="str">
        <f>"－"</f>
        <v>－</v>
      </c>
      <c r="Y19" s="23"/>
      <c r="Z19" s="26" t="n">
        <f>28403</f>
        <v>28403.0</v>
      </c>
      <c r="AA19" s="24"/>
      <c r="AB19" s="26" t="n">
        <f>40747</f>
        <v>40747.0</v>
      </c>
      <c r="AC19" s="25"/>
      <c r="AD19" s="26" t="n">
        <f>69150</f>
        <v>69150.0</v>
      </c>
    </row>
    <row r="20">
      <c r="A20" s="21" t="s">
        <v>40</v>
      </c>
      <c r="B20" s="22" t="s">
        <v>27</v>
      </c>
      <c r="C20" s="22" t="s">
        <v>28</v>
      </c>
      <c r="D20" s="23"/>
      <c r="E20" s="26" t="n">
        <f>7</f>
        <v>7.0</v>
      </c>
      <c r="F20" s="24"/>
      <c r="G20" s="26" t="n">
        <f>2000</f>
        <v>2000.0</v>
      </c>
      <c r="H20" s="25"/>
      <c r="I20" s="26" t="n">
        <f>2007</f>
        <v>2007.0</v>
      </c>
      <c r="J20" s="23"/>
      <c r="K20" s="26" t="n">
        <f>18680</f>
        <v>18680.0</v>
      </c>
      <c r="L20" s="24"/>
      <c r="M20" s="26" t="n">
        <f>306000</f>
        <v>306000.0</v>
      </c>
      <c r="N20" s="25"/>
      <c r="O20" s="26" t="n">
        <f>324680</f>
        <v>324680.0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str">
        <f>"－"</f>
        <v>－</v>
      </c>
      <c r="U20" s="24"/>
      <c r="V20" s="26" t="str">
        <f>"－"</f>
        <v>－</v>
      </c>
      <c r="W20" s="25"/>
      <c r="X20" s="26" t="str">
        <f>"－"</f>
        <v>－</v>
      </c>
      <c r="Y20" s="23" t="s">
        <v>41</v>
      </c>
      <c r="Z20" s="26" t="n">
        <f>28410</f>
        <v>28410.0</v>
      </c>
      <c r="AA20" s="24" t="s">
        <v>41</v>
      </c>
      <c r="AB20" s="26" t="n">
        <f>42745</f>
        <v>42745.0</v>
      </c>
      <c r="AC20" s="25" t="s">
        <v>41</v>
      </c>
      <c r="AD20" s="26" t="n">
        <f>71155</f>
        <v>71155.0</v>
      </c>
    </row>
    <row r="21">
      <c r="A21" s="21" t="s">
        <v>42</v>
      </c>
      <c r="B21" s="22" t="s">
        <v>27</v>
      </c>
      <c r="C21" s="22" t="s">
        <v>28</v>
      </c>
      <c r="D21" s="23"/>
      <c r="E21" s="26" t="n">
        <f>12110</f>
        <v>12110.0</v>
      </c>
      <c r="F21" s="24" t="s">
        <v>41</v>
      </c>
      <c r="G21" s="26" t="n">
        <f>35000</f>
        <v>35000.0</v>
      </c>
      <c r="H21" s="25" t="s">
        <v>41</v>
      </c>
      <c r="I21" s="26" t="n">
        <f>47110</f>
        <v>47110.0</v>
      </c>
      <c r="J21" s="23"/>
      <c r="K21" s="26" t="n">
        <f>9328155</f>
        <v>9328155.0</v>
      </c>
      <c r="L21" s="24" t="s">
        <v>41</v>
      </c>
      <c r="M21" s="26" t="n">
        <f>5028000</f>
        <v>5028000.0</v>
      </c>
      <c r="N21" s="25"/>
      <c r="O21" s="26" t="n">
        <f>14356155</f>
        <v>1.4356155E7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16510</f>
        <v>16510.0</v>
      </c>
      <c r="AA21" s="24"/>
      <c r="AB21" s="26" t="n">
        <f>38745</f>
        <v>38745.0</v>
      </c>
      <c r="AC21" s="25"/>
      <c r="AD21" s="26" t="n">
        <f>55255</f>
        <v>55255.0</v>
      </c>
    </row>
    <row r="22">
      <c r="A22" s="21" t="s">
        <v>43</v>
      </c>
      <c r="B22" s="22" t="s">
        <v>27</v>
      </c>
      <c r="C22" s="22" t="s">
        <v>28</v>
      </c>
      <c r="D22" s="23" t="s">
        <v>41</v>
      </c>
      <c r="E22" s="26" t="n">
        <f>14029</f>
        <v>14029.0</v>
      </c>
      <c r="F22" s="24"/>
      <c r="G22" s="26" t="n">
        <f>9050</f>
        <v>9050.0</v>
      </c>
      <c r="H22" s="25"/>
      <c r="I22" s="26" t="n">
        <f>23079</f>
        <v>23079.0</v>
      </c>
      <c r="J22" s="23"/>
      <c r="K22" s="26" t="n">
        <f>6598110</f>
        <v>6598110.0</v>
      </c>
      <c r="L22" s="24"/>
      <c r="M22" s="26" t="n">
        <f>2402978</f>
        <v>2402978.0</v>
      </c>
      <c r="N22" s="25"/>
      <c r="O22" s="26" t="n">
        <f>9001088</f>
        <v>9001088.0</v>
      </c>
      <c r="P22" s="27" t="n">
        <f>524</f>
        <v>524.0</v>
      </c>
      <c r="Q22" s="28" t="str">
        <f>"－"</f>
        <v>－</v>
      </c>
      <c r="R22" s="29" t="n">
        <f>524</f>
        <v>524.0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 t="s">
        <v>34</v>
      </c>
      <c r="Z22" s="26" t="n">
        <f>13482</f>
        <v>13482.0</v>
      </c>
      <c r="AA22" s="24"/>
      <c r="AB22" s="26" t="n">
        <f>32741</f>
        <v>32741.0</v>
      </c>
      <c r="AC22" s="25"/>
      <c r="AD22" s="26" t="n">
        <f>46223</f>
        <v>46223.0</v>
      </c>
    </row>
    <row r="23">
      <c r="A23" s="21" t="s">
        <v>44</v>
      </c>
      <c r="B23" s="22" t="s">
        <v>27</v>
      </c>
      <c r="C23" s="22" t="s">
        <v>28</v>
      </c>
      <c r="D23" s="23"/>
      <c r="E23" s="26" t="str">
        <f>"－"</f>
        <v>－</v>
      </c>
      <c r="F23" s="24"/>
      <c r="G23" s="26" t="str">
        <f>"－"</f>
        <v>－</v>
      </c>
      <c r="H23" s="25" t="s">
        <v>34</v>
      </c>
      <c r="I23" s="26" t="str">
        <f>"－"</f>
        <v>－</v>
      </c>
      <c r="J23" s="23"/>
      <c r="K23" s="26" t="str">
        <f>"－"</f>
        <v>－</v>
      </c>
      <c r="L23" s="24"/>
      <c r="M23" s="26" t="str">
        <f>"－"</f>
        <v>－</v>
      </c>
      <c r="N23" s="25" t="s">
        <v>34</v>
      </c>
      <c r="O23" s="26" t="str">
        <f>"－"</f>
        <v>－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/>
      <c r="Z23" s="26" t="n">
        <f>13482</f>
        <v>13482.0</v>
      </c>
      <c r="AA23" s="24"/>
      <c r="AB23" s="26" t="n">
        <f>32741</f>
        <v>32741.0</v>
      </c>
      <c r="AC23" s="25"/>
      <c r="AD23" s="26" t="n">
        <f>46223</f>
        <v>46223.0</v>
      </c>
    </row>
    <row r="24">
      <c r="A24" s="21" t="s">
        <v>45</v>
      </c>
      <c r="B24" s="22" t="s">
        <v>27</v>
      </c>
      <c r="C24" s="22" t="s">
        <v>28</v>
      </c>
      <c r="D24" s="23"/>
      <c r="E24" s="26"/>
      <c r="F24" s="24"/>
      <c r="G24" s="26"/>
      <c r="H24" s="25"/>
      <c r="I24" s="26"/>
      <c r="J24" s="23"/>
      <c r="K24" s="26"/>
      <c r="L24" s="24"/>
      <c r="M24" s="26"/>
      <c r="N24" s="25"/>
      <c r="O24" s="26"/>
      <c r="P24" s="27"/>
      <c r="Q24" s="28"/>
      <c r="R24" s="29"/>
      <c r="S24" s="23"/>
      <c r="T24" s="26"/>
      <c r="U24" s="24"/>
      <c r="V24" s="26"/>
      <c r="W24" s="25"/>
      <c r="X24" s="26"/>
      <c r="Y24" s="23"/>
      <c r="Z24" s="26"/>
      <c r="AA24" s="24"/>
      <c r="AB24" s="26"/>
      <c r="AC24" s="25"/>
      <c r="AD24" s="26"/>
    </row>
    <row r="25">
      <c r="A25" s="21" t="s">
        <v>46</v>
      </c>
      <c r="B25" s="22" t="s">
        <v>27</v>
      </c>
      <c r="C25" s="22" t="s">
        <v>28</v>
      </c>
      <c r="D25" s="23"/>
      <c r="E25" s="26"/>
      <c r="F25" s="24"/>
      <c r="G25" s="26"/>
      <c r="H25" s="25"/>
      <c r="I25" s="26"/>
      <c r="J25" s="23"/>
      <c r="K25" s="26"/>
      <c r="L25" s="24"/>
      <c r="M25" s="26"/>
      <c r="N25" s="25"/>
      <c r="O25" s="26"/>
      <c r="P25" s="27"/>
      <c r="Q25" s="28"/>
      <c r="R25" s="29"/>
      <c r="S25" s="23"/>
      <c r="T25" s="26"/>
      <c r="U25" s="24"/>
      <c r="V25" s="26"/>
      <c r="W25" s="25"/>
      <c r="X25" s="26"/>
      <c r="Y25" s="23"/>
      <c r="Z25" s="26"/>
      <c r="AA25" s="24"/>
      <c r="AB25" s="26"/>
      <c r="AC25" s="25"/>
      <c r="AD25" s="26"/>
    </row>
    <row r="26">
      <c r="A26" s="21" t="s">
        <v>47</v>
      </c>
      <c r="B26" s="22" t="s">
        <v>27</v>
      </c>
      <c r="C26" s="22" t="s">
        <v>28</v>
      </c>
      <c r="D26" s="23"/>
      <c r="E26" s="26" t="n">
        <f>23</f>
        <v>23.0</v>
      </c>
      <c r="F26" s="24"/>
      <c r="G26" s="26" t="n">
        <f>2000</f>
        <v>2000.0</v>
      </c>
      <c r="H26" s="25"/>
      <c r="I26" s="26" t="n">
        <f>2023</f>
        <v>2023.0</v>
      </c>
      <c r="J26" s="23"/>
      <c r="K26" s="26" t="n">
        <f>1509375</f>
        <v>1509375.0</v>
      </c>
      <c r="L26" s="24"/>
      <c r="M26" s="26" t="n">
        <f>1220000</f>
        <v>1220000.0</v>
      </c>
      <c r="N26" s="25"/>
      <c r="O26" s="26" t="n">
        <f>2729375</f>
        <v>2729375.0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 t="s">
        <v>41</v>
      </c>
      <c r="T26" s="26" t="n">
        <f>1</f>
        <v>1.0</v>
      </c>
      <c r="U26" s="24"/>
      <c r="V26" s="26" t="str">
        <f>"－"</f>
        <v>－</v>
      </c>
      <c r="W26" s="25" t="s">
        <v>41</v>
      </c>
      <c r="X26" s="26" t="n">
        <f>1</f>
        <v>1.0</v>
      </c>
      <c r="Y26" s="23"/>
      <c r="Z26" s="26" t="n">
        <f>13505</f>
        <v>13505.0</v>
      </c>
      <c r="AA26" s="24"/>
      <c r="AB26" s="26" t="n">
        <f>34741</f>
        <v>34741.0</v>
      </c>
      <c r="AC26" s="25"/>
      <c r="AD26" s="26" t="n">
        <f>48246</f>
        <v>48246.0</v>
      </c>
    </row>
    <row r="27">
      <c r="A27" s="21" t="s">
        <v>48</v>
      </c>
      <c r="B27" s="22" t="s">
        <v>27</v>
      </c>
      <c r="C27" s="22" t="s">
        <v>28</v>
      </c>
      <c r="D27" s="23"/>
      <c r="E27" s="26" t="n">
        <f>5</f>
        <v>5.0</v>
      </c>
      <c r="F27" s="24"/>
      <c r="G27" s="26" t="n">
        <f>2113</f>
        <v>2113.0</v>
      </c>
      <c r="H27" s="25"/>
      <c r="I27" s="26" t="n">
        <f>2118</f>
        <v>2118.0</v>
      </c>
      <c r="J27" s="23"/>
      <c r="K27" s="26" t="n">
        <f>3430</f>
        <v>3430.0</v>
      </c>
      <c r="L27" s="24"/>
      <c r="M27" s="26" t="n">
        <f>610961</f>
        <v>610961.0</v>
      </c>
      <c r="N27" s="25"/>
      <c r="O27" s="26" t="n">
        <f>614391</f>
        <v>614391.0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str">
        <f>"－"</f>
        <v>－</v>
      </c>
      <c r="W27" s="25"/>
      <c r="X27" s="26" t="str">
        <f>"－"</f>
        <v>－</v>
      </c>
      <c r="Y27" s="23"/>
      <c r="Z27" s="26" t="n">
        <f>13510</f>
        <v>13510.0</v>
      </c>
      <c r="AA27" s="24"/>
      <c r="AB27" s="26" t="n">
        <f>32854</f>
        <v>32854.0</v>
      </c>
      <c r="AC27" s="25"/>
      <c r="AD27" s="26" t="n">
        <f>46364</f>
        <v>46364.0</v>
      </c>
    </row>
    <row r="28">
      <c r="A28" s="21" t="s">
        <v>49</v>
      </c>
      <c r="B28" s="22" t="s">
        <v>27</v>
      </c>
      <c r="C28" s="22" t="s">
        <v>28</v>
      </c>
      <c r="D28" s="23"/>
      <c r="E28" s="26" t="n">
        <f>468</f>
        <v>468.0</v>
      </c>
      <c r="F28" s="24"/>
      <c r="G28" s="26" t="n">
        <f>2050</f>
        <v>2050.0</v>
      </c>
      <c r="H28" s="25"/>
      <c r="I28" s="26" t="n">
        <f>2518</f>
        <v>2518.0</v>
      </c>
      <c r="J28" s="23"/>
      <c r="K28" s="26" t="n">
        <f>7981270</f>
        <v>7981270.0</v>
      </c>
      <c r="L28" s="24"/>
      <c r="M28" s="26" t="n">
        <f>829550</f>
        <v>829550.0</v>
      </c>
      <c r="N28" s="25"/>
      <c r="O28" s="26" t="n">
        <f>8810820</f>
        <v>8810820.0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13978</f>
        <v>13978.0</v>
      </c>
      <c r="AA28" s="24"/>
      <c r="AB28" s="26" t="n">
        <f>30904</f>
        <v>30904.0</v>
      </c>
      <c r="AC28" s="25"/>
      <c r="AD28" s="26" t="n">
        <f>44882</f>
        <v>44882.0</v>
      </c>
    </row>
    <row r="29">
      <c r="A29" s="21" t="s">
        <v>50</v>
      </c>
      <c r="B29" s="22" t="s">
        <v>27</v>
      </c>
      <c r="C29" s="22" t="s">
        <v>28</v>
      </c>
      <c r="D29" s="23"/>
      <c r="E29" s="26" t="n">
        <f>19</f>
        <v>19.0</v>
      </c>
      <c r="F29" s="24"/>
      <c r="G29" s="26" t="n">
        <f>2070</f>
        <v>2070.0</v>
      </c>
      <c r="H29" s="25"/>
      <c r="I29" s="26" t="n">
        <f>2089</f>
        <v>2089.0</v>
      </c>
      <c r="J29" s="23"/>
      <c r="K29" s="26" t="n">
        <f>1516850</f>
        <v>1516850.0</v>
      </c>
      <c r="L29" s="24"/>
      <c r="M29" s="26" t="n">
        <f>105320</f>
        <v>105320.0</v>
      </c>
      <c r="N29" s="25"/>
      <c r="O29" s="26" t="n">
        <f>1622170</f>
        <v>1622170.0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n">
        <f>1</f>
        <v>1.0</v>
      </c>
      <c r="U29" s="24"/>
      <c r="V29" s="26" t="str">
        <f>"－"</f>
        <v>－</v>
      </c>
      <c r="W29" s="25"/>
      <c r="X29" s="26" t="n">
        <f>1</f>
        <v>1.0</v>
      </c>
      <c r="Y29" s="23"/>
      <c r="Z29" s="26" t="n">
        <f>13995</f>
        <v>13995.0</v>
      </c>
      <c r="AA29" s="24"/>
      <c r="AB29" s="26" t="n">
        <f>28976</f>
        <v>28976.0</v>
      </c>
      <c r="AC29" s="25"/>
      <c r="AD29" s="26" t="n">
        <f>42971</f>
        <v>42971.0</v>
      </c>
    </row>
    <row r="30">
      <c r="A30" s="21" t="s">
        <v>51</v>
      </c>
      <c r="B30" s="22" t="s">
        <v>27</v>
      </c>
      <c r="C30" s="22" t="s">
        <v>28</v>
      </c>
      <c r="D30" s="23"/>
      <c r="E30" s="26" t="n">
        <f>5</f>
        <v>5.0</v>
      </c>
      <c r="F30" s="24"/>
      <c r="G30" s="26" t="n">
        <f>10</f>
        <v>10.0</v>
      </c>
      <c r="H30" s="25"/>
      <c r="I30" s="26" t="n">
        <f>15</f>
        <v>15.0</v>
      </c>
      <c r="J30" s="23"/>
      <c r="K30" s="26" t="n">
        <f>1740</f>
        <v>1740.0</v>
      </c>
      <c r="L30" s="24"/>
      <c r="M30" s="26" t="n">
        <f>2500</f>
        <v>2500.0</v>
      </c>
      <c r="N30" s="25"/>
      <c r="O30" s="26" t="n">
        <f>4240</f>
        <v>4240.0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14000</f>
        <v>14000.0</v>
      </c>
      <c r="AA30" s="24"/>
      <c r="AB30" s="26" t="n">
        <f>28986</f>
        <v>28986.0</v>
      </c>
      <c r="AC30" s="25"/>
      <c r="AD30" s="26" t="n">
        <f>42986</f>
        <v>42986.0</v>
      </c>
    </row>
    <row r="31">
      <c r="A31" s="21" t="s">
        <v>52</v>
      </c>
      <c r="B31" s="22" t="s">
        <v>27</v>
      </c>
      <c r="C31" s="22" t="s">
        <v>28</v>
      </c>
      <c r="D31" s="23"/>
      <c r="E31" s="26"/>
      <c r="F31" s="24"/>
      <c r="G31" s="26"/>
      <c r="H31" s="25"/>
      <c r="I31" s="26"/>
      <c r="J31" s="23"/>
      <c r="K31" s="26"/>
      <c r="L31" s="24"/>
      <c r="M31" s="26"/>
      <c r="N31" s="25"/>
      <c r="O31" s="26"/>
      <c r="P31" s="27"/>
      <c r="Q31" s="28"/>
      <c r="R31" s="29"/>
      <c r="S31" s="23"/>
      <c r="T31" s="26"/>
      <c r="U31" s="24"/>
      <c r="V31" s="26"/>
      <c r="W31" s="25"/>
      <c r="X31" s="26"/>
      <c r="Y31" s="23"/>
      <c r="Z31" s="26"/>
      <c r="AA31" s="24"/>
      <c r="AB31" s="26"/>
      <c r="AC31" s="25"/>
      <c r="AD31" s="26"/>
    </row>
    <row r="32">
      <c r="A32" s="21" t="s">
        <v>53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54</v>
      </c>
      <c r="B33" s="22" t="s">
        <v>27</v>
      </c>
      <c r="C33" s="22" t="s">
        <v>28</v>
      </c>
      <c r="D33" s="23"/>
      <c r="E33" s="26" t="str">
        <f>"－"</f>
        <v>－</v>
      </c>
      <c r="F33" s="24"/>
      <c r="G33" s="26" t="n">
        <f>2019</f>
        <v>2019.0</v>
      </c>
      <c r="H33" s="25"/>
      <c r="I33" s="26" t="n">
        <f>2019</f>
        <v>2019.0</v>
      </c>
      <c r="J33" s="23"/>
      <c r="K33" s="26" t="str">
        <f>"－"</f>
        <v>－</v>
      </c>
      <c r="L33" s="24"/>
      <c r="M33" s="26" t="n">
        <f>632800</f>
        <v>632800.0</v>
      </c>
      <c r="N33" s="25"/>
      <c r="O33" s="26" t="n">
        <f>632800</f>
        <v>632800.0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str">
        <f>"－"</f>
        <v>－</v>
      </c>
      <c r="U33" s="24"/>
      <c r="V33" s="26" t="str">
        <f>"－"</f>
        <v>－</v>
      </c>
      <c r="W33" s="25"/>
      <c r="X33" s="26" t="str">
        <f>"－"</f>
        <v>－</v>
      </c>
      <c r="Y33" s="23"/>
      <c r="Z33" s="26" t="n">
        <f>14000</f>
        <v>14000.0</v>
      </c>
      <c r="AA33" s="24"/>
      <c r="AB33" s="26" t="n">
        <f>31005</f>
        <v>31005.0</v>
      </c>
      <c r="AC33" s="25"/>
      <c r="AD33" s="26" t="n">
        <f>45005</f>
        <v>45005.0</v>
      </c>
    </row>
    <row r="34">
      <c r="A34" s="21" t="s">
        <v>55</v>
      </c>
      <c r="B34" s="22" t="s">
        <v>27</v>
      </c>
      <c r="C34" s="22" t="s">
        <v>28</v>
      </c>
      <c r="D34" s="23"/>
      <c r="E34" s="26" t="n">
        <f>102</f>
        <v>102.0</v>
      </c>
      <c r="F34" s="24"/>
      <c r="G34" s="26" t="n">
        <f>10002</f>
        <v>10002.0</v>
      </c>
      <c r="H34" s="25"/>
      <c r="I34" s="26" t="n">
        <f>10104</f>
        <v>10104.0</v>
      </c>
      <c r="J34" s="23"/>
      <c r="K34" s="26" t="n">
        <f>115375</f>
        <v>115375.0</v>
      </c>
      <c r="L34" s="24"/>
      <c r="M34" s="26" t="n">
        <f>3626654</f>
        <v>3626654.0</v>
      </c>
      <c r="N34" s="25"/>
      <c r="O34" s="26" t="n">
        <f>3742029</f>
        <v>3742029.0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14100</f>
        <v>14100.0</v>
      </c>
      <c r="AA34" s="24"/>
      <c r="AB34" s="26" t="n">
        <f>29006</f>
        <v>29006.0</v>
      </c>
      <c r="AC34" s="25"/>
      <c r="AD34" s="26" t="n">
        <f>43106</f>
        <v>43106.0</v>
      </c>
    </row>
    <row r="35">
      <c r="A35" s="21" t="s">
        <v>56</v>
      </c>
      <c r="B35" s="22" t="s">
        <v>27</v>
      </c>
      <c r="C35" s="22" t="s">
        <v>28</v>
      </c>
      <c r="D35" s="23"/>
      <c r="E35" s="26" t="n">
        <f>280</f>
        <v>280.0</v>
      </c>
      <c r="F35" s="24"/>
      <c r="G35" s="26" t="n">
        <f>2050</f>
        <v>2050.0</v>
      </c>
      <c r="H35" s="25"/>
      <c r="I35" s="26" t="n">
        <f>2330</f>
        <v>2330.0</v>
      </c>
      <c r="J35" s="23"/>
      <c r="K35" s="26" t="n">
        <f>7934690</f>
        <v>7934690.0</v>
      </c>
      <c r="L35" s="24"/>
      <c r="M35" s="26" t="n">
        <f>639500</f>
        <v>639500.0</v>
      </c>
      <c r="N35" s="25"/>
      <c r="O35" s="26" t="n">
        <f>8574190</f>
        <v>8574190.0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14380</f>
        <v>14380.0</v>
      </c>
      <c r="AA35" s="24" t="s">
        <v>34</v>
      </c>
      <c r="AB35" s="26" t="n">
        <f>27056</f>
        <v>27056.0</v>
      </c>
      <c r="AC35" s="25" t="s">
        <v>34</v>
      </c>
      <c r="AD35" s="26" t="n">
        <f>41436</f>
        <v>41436.0</v>
      </c>
    </row>
    <row r="36">
      <c r="A36" s="21" t="s">
        <v>57</v>
      </c>
      <c r="B36" s="22" t="s">
        <v>27</v>
      </c>
      <c r="C36" s="22" t="s">
        <v>28</v>
      </c>
      <c r="D36" s="23"/>
      <c r="E36" s="26" t="n">
        <f>963</f>
        <v>963.0</v>
      </c>
      <c r="F36" s="24"/>
      <c r="G36" s="26" t="n">
        <f>5000</f>
        <v>5000.0</v>
      </c>
      <c r="H36" s="25"/>
      <c r="I36" s="26" t="n">
        <f>5963</f>
        <v>5963.0</v>
      </c>
      <c r="J36" s="23" t="s">
        <v>41</v>
      </c>
      <c r="K36" s="26" t="n">
        <f>25256950</f>
        <v>2.525695E7</v>
      </c>
      <c r="L36" s="24"/>
      <c r="M36" s="26" t="n">
        <f>2062000</f>
        <v>2062000.0</v>
      </c>
      <c r="N36" s="25" t="s">
        <v>41</v>
      </c>
      <c r="O36" s="26" t="n">
        <f>27318950</f>
        <v>2.731895E7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15343</f>
        <v>15343.0</v>
      </c>
      <c r="AA36" s="24"/>
      <c r="AB36" s="26" t="n">
        <f>28053</f>
        <v>28053.0</v>
      </c>
      <c r="AC36" s="25"/>
      <c r="AD36" s="26" t="n">
        <f>43396</f>
        <v>43396.0</v>
      </c>
    </row>
    <row r="37">
      <c r="A37" s="21" t="s">
        <v>58</v>
      </c>
      <c r="B37" s="22" t="s">
        <v>27</v>
      </c>
      <c r="C37" s="22" t="s">
        <v>28</v>
      </c>
      <c r="D37" s="23"/>
      <c r="E37" s="26" t="n">
        <f>1207</f>
        <v>1207.0</v>
      </c>
      <c r="F37" s="24"/>
      <c r="G37" s="26" t="n">
        <f>1088</f>
        <v>1088.0</v>
      </c>
      <c r="H37" s="25"/>
      <c r="I37" s="26" t="n">
        <f>2295</f>
        <v>2295.0</v>
      </c>
      <c r="J37" s="23"/>
      <c r="K37" s="26" t="n">
        <f>10065170</f>
        <v>1.006517E7</v>
      </c>
      <c r="L37" s="24"/>
      <c r="M37" s="26" t="n">
        <f>2403768</f>
        <v>2403768.0</v>
      </c>
      <c r="N37" s="25"/>
      <c r="O37" s="26" t="n">
        <f>12468938</f>
        <v>1.2468938E7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/>
      <c r="Z37" s="26" t="n">
        <f>16110</f>
        <v>16110.0</v>
      </c>
      <c r="AA37" s="24"/>
      <c r="AB37" s="26" t="n">
        <f>27084</f>
        <v>27084.0</v>
      </c>
      <c r="AC37" s="25"/>
      <c r="AD37" s="26" t="n">
        <f>43194</f>
        <v>43194.0</v>
      </c>
    </row>
    <row r="38">
      <c r="A38" s="21" t="s">
        <v>59</v>
      </c>
      <c r="B38" s="22" t="s">
        <v>27</v>
      </c>
      <c r="C38" s="22" t="s">
        <v>28</v>
      </c>
      <c r="D38" s="23"/>
      <c r="E38" s="26"/>
      <c r="F38" s="24"/>
      <c r="G38" s="26"/>
      <c r="H38" s="25"/>
      <c r="I38" s="26"/>
      <c r="J38" s="23"/>
      <c r="K38" s="26"/>
      <c r="L38" s="24"/>
      <c r="M38" s="26"/>
      <c r="N38" s="25"/>
      <c r="O38" s="26"/>
      <c r="P38" s="27"/>
      <c r="Q38" s="28"/>
      <c r="R38" s="29"/>
      <c r="S38" s="23"/>
      <c r="T38" s="26"/>
      <c r="U38" s="24"/>
      <c r="V38" s="26"/>
      <c r="W38" s="25"/>
      <c r="X38" s="26"/>
      <c r="Y38" s="23"/>
      <c r="Z38" s="26"/>
      <c r="AA38" s="24"/>
      <c r="AB38" s="26"/>
      <c r="AC38" s="25"/>
      <c r="AD38" s="26"/>
    </row>
    <row r="39">
      <c r="A39" s="21" t="s">
        <v>60</v>
      </c>
      <c r="B39" s="22" t="s">
        <v>27</v>
      </c>
      <c r="C39" s="22" t="s">
        <v>28</v>
      </c>
      <c r="D39" s="23"/>
      <c r="E39" s="26"/>
      <c r="F39" s="24"/>
      <c r="G39" s="26"/>
      <c r="H39" s="25"/>
      <c r="I39" s="26"/>
      <c r="J39" s="23"/>
      <c r="K39" s="26"/>
      <c r="L39" s="24"/>
      <c r="M39" s="26"/>
      <c r="N39" s="25"/>
      <c r="O39" s="26"/>
      <c r="P39" s="27"/>
      <c r="Q39" s="28"/>
      <c r="R39" s="29"/>
      <c r="S39" s="23"/>
      <c r="T39" s="26"/>
      <c r="U39" s="24"/>
      <c r="V39" s="26"/>
      <c r="W39" s="25"/>
      <c r="X39" s="26"/>
      <c r="Y39" s="23"/>
      <c r="Z39" s="26"/>
      <c r="AA39" s="24"/>
      <c r="AB39" s="26"/>
      <c r="AC39" s="25"/>
      <c r="AD39" s="26"/>
    </row>
    <row r="40">
      <c r="A40" s="21" t="s">
        <v>61</v>
      </c>
      <c r="B40" s="22" t="s">
        <v>27</v>
      </c>
      <c r="C40" s="22" t="s">
        <v>28</v>
      </c>
      <c r="D40" s="23"/>
      <c r="E40" s="26" t="n">
        <f>1005</f>
        <v>1005.0</v>
      </c>
      <c r="F40" s="24"/>
      <c r="G40" s="26" t="str">
        <f>"－"</f>
        <v>－</v>
      </c>
      <c r="H40" s="25"/>
      <c r="I40" s="26" t="n">
        <f>1005</f>
        <v>1005.0</v>
      </c>
      <c r="J40" s="23"/>
      <c r="K40" s="26" t="n">
        <f>72950</f>
        <v>72950.0</v>
      </c>
      <c r="L40" s="24"/>
      <c r="M40" s="26" t="str">
        <f>"－"</f>
        <v>－</v>
      </c>
      <c r="N40" s="25"/>
      <c r="O40" s="26" t="n">
        <f>72950</f>
        <v>72950.0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3"/>
      <c r="T40" s="26" t="str">
        <f>"－"</f>
        <v>－</v>
      </c>
      <c r="U40" s="24"/>
      <c r="V40" s="26" t="str">
        <f>"－"</f>
        <v>－</v>
      </c>
      <c r="W40" s="25"/>
      <c r="X40" s="26" t="str">
        <f>"－"</f>
        <v>－</v>
      </c>
      <c r="Y40" s="23"/>
      <c r="Z40" s="26" t="n">
        <f>15225</f>
        <v>15225.0</v>
      </c>
      <c r="AA40" s="24"/>
      <c r="AB40" s="26" t="n">
        <f>27084</f>
        <v>27084.0</v>
      </c>
      <c r="AC40" s="25"/>
      <c r="AD40" s="26" t="n">
        <f>42309</f>
        <v>42309.0</v>
      </c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2020-09-04T01:52:43Z</dcterms:modified>
</cp:coreProperties>
</file>