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1" r:id="rId1" sheetId="1"/>
  </sheets>
  <definedNames>
    <definedName localSheetId="0" name="_xlnm.Print_Titles">BO_DM0031!$3:$5</definedName>
  </definedNames>
  <calcPr calcId="145621"/>
</workbook>
</file>

<file path=xl/sharedStrings.xml><?xml version="1.0" encoding="utf-8"?>
<sst xmlns="http://schemas.openxmlformats.org/spreadsheetml/2006/main" count="376" uniqueCount="55">
  <si>
    <t>国債先物取引取引状況（日別）</t>
    <phoneticPr fontId="5"/>
  </si>
  <si>
    <t>Trading of JGB Futures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</si>
  <si>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</si>
  <si>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</si>
  <si>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</si>
  <si>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9"/>
  </si>
  <si>
    <t>Products</t>
    <phoneticPr fontId="9"/>
  </si>
  <si>
    <t>取　引　高</t>
  </si>
  <si>
    <t>取　引　金　額</t>
  </si>
  <si>
    <t>ギ　ブ　・　ア　ッ　プ　数　量</t>
  </si>
  <si>
    <t>建　玉　現　在　高</t>
  </si>
  <si>
    <t>Date</t>
  </si>
  <si>
    <t>Trading Volume</t>
    <phoneticPr fontId="5"/>
  </si>
  <si>
    <t>Trading Value</t>
  </si>
  <si>
    <t>Give Up Volume</t>
  </si>
  <si>
    <t>Open Interest</t>
  </si>
  <si>
    <t>2.1</t>
  </si>
  <si>
    <t>中期国債先物</t>
  </si>
  <si>
    <t>5-year JGB Futures</t>
  </si>
  <si>
    <t>◎●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</si>
  <si>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</si>
  <si>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</si>
  <si>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</si>
  <si>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</si>
  <si>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</si>
  <si>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</si>
  <si>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</si>
  <si>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</si>
  <si>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</si>
  <si>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</si>
  <si>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</si>
  <si>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</si>
  <si>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</si>
  <si>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</si>
  <si>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</si>
  <si>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</si>
  <si>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</si>
  <si>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</si>
  <si>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</si>
  <si>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</si>
  <si>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</si>
  <si>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</si>
  <si>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</si>
  <si>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</si>
  <si>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</si>
  <si>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</si>
  <si>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</si>
  <si>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長期国債先物</t>
  </si>
  <si>
    <t>10-year JGB Futures</t>
  </si>
  <si>
    <t>◎</t>
  </si>
  <si>
    <t>●</t>
  </si>
  <si>
    <t>ミニ長期国債先物</t>
  </si>
  <si>
    <t>mini-10-year JGB Futures</t>
  </si>
  <si>
    <t>超長期国債先物</t>
  </si>
  <si>
    <t>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</si>
</sst>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10" numFmtId="9"/>
    <xf borderId="0" fillId="0" fontId="11" numFmtId="0"/>
    <xf borderId="0" fillId="0" fontId="7" numFmtId="0"/>
    <xf applyAlignment="0" applyBorder="0" applyNumberFormat="0" applyProtection="0" borderId="0" fillId="3" fontId="12" numFmtId="0"/>
    <xf applyAlignment="0" applyBorder="0" applyNumberFormat="0" applyProtection="0" borderId="0" fillId="4" fontId="12" numFmtId="0"/>
    <xf applyAlignment="0" applyBorder="0" applyNumberFormat="0" applyProtection="0" borderId="0" fillId="5" fontId="12" numFmtId="0"/>
    <xf applyAlignment="0" applyBorder="0" applyNumberFormat="0" applyProtection="0" borderId="0" fillId="6" fontId="12" numFmtId="0"/>
    <xf applyAlignment="0" applyBorder="0" applyNumberFormat="0" applyProtection="0" borderId="0" fillId="7" fontId="12" numFmtId="0"/>
    <xf applyAlignment="0" applyBorder="0" applyNumberFormat="0" applyProtection="0" borderId="0" fillId="8" fontId="12" numFmtId="0"/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9" fontId="12" numFmtId="0"/>
    <xf applyAlignment="0" applyBorder="0" applyNumberFormat="0" applyProtection="0" borderId="0" fillId="10" fontId="12" numFmtId="0"/>
    <xf applyAlignment="0" applyBorder="0" applyNumberFormat="0" applyProtection="0" borderId="0" fillId="11" fontId="12" numFmtId="0"/>
    <xf applyAlignment="0" applyBorder="0" applyNumberFormat="0" applyProtection="0" borderId="0" fillId="6" fontId="12" numFmtId="0"/>
    <xf applyAlignment="0" applyBorder="0" applyNumberFormat="0" applyProtection="0" borderId="0" fillId="9" fontId="12" numFmtId="0"/>
    <xf applyAlignment="0" applyBorder="0" applyNumberFormat="0" applyProtection="0" borderId="0" fillId="12" fontId="12" numFmtId="0"/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3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7" fontId="14" numFmtId="0"/>
    <xf applyAlignment="0" applyBorder="0" applyNumberFormat="0" applyProtection="0" borderId="0" fillId="18" fontId="14" numFmtId="0"/>
    <xf applyAlignment="0" applyBorder="0" applyNumberFormat="0" applyProtection="0" borderId="0" fillId="19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20" fontId="14" numFmtId="0"/>
    <xf borderId="0" fillId="0" fontId="16" numFmtId="0">
      <alignment horizontal="center" wrapText="1"/>
      <protection locked="0"/>
    </xf>
    <xf borderId="0" fillId="0" fontId="17" numFmtId="0"/>
    <xf applyAlignment="0" applyBorder="0" applyNumberFormat="0" applyProtection="0" borderId="0" fillId="4" fontId="18" numFmtId="0"/>
    <xf applyAlignment="0" applyBorder="0" applyFill="0" applyNumberFormat="0" applyProtection="0" borderId="0" fillId="0" fontId="19" numFmtId="0"/>
    <xf applyAlignment="0" applyBorder="0" applyFill="0" borderId="0" fillId="0" fontId="12" numFmtId="176"/>
    <xf applyAlignment="0" applyBorder="0" applyFill="0" borderId="0" fillId="0" fontId="8" numFmtId="177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9" fillId="22" fontId="21" numFmtId="0"/>
    <xf borderId="0" fillId="0" fontId="22" numFmtId="0">
      <alignment vertical="top" wrapText="1"/>
    </xf>
    <xf applyAlignment="0" applyBorder="0" applyFill="0" applyFont="0" applyProtection="0" borderId="0" fillId="0" fontId="23" numFmtId="41"/>
    <xf applyAlignment="0" applyBorder="0" applyFill="0" applyFont="0" applyProtection="0" borderId="0" fillId="0" fontId="23" numFmtId="43"/>
    <xf applyAlignment="0" applyBorder="0" applyFill="0" applyFont="0" applyProtection="0" borderId="0" fillId="0" fontId="23" numFmtId="178"/>
    <xf applyAlignment="0" applyBorder="0" applyFill="0" applyFont="0" applyProtection="0" borderId="0" fillId="0" fontId="23" numFmtId="179"/>
    <xf borderId="0" fillId="0" fontId="24" numFmtId="0">
      <alignment horizontal="left"/>
    </xf>
    <xf applyAlignment="0" applyBorder="0" applyFill="0" applyNumberFormat="0" applyProtection="0" borderId="0" fillId="0" fontId="25" numFmtId="0"/>
    <xf applyAlignment="0" applyBorder="0" applyNumberFormat="0" applyProtection="0" borderId="0" fillId="5" fontId="26" numFmtId="0"/>
    <xf applyAlignment="0" applyBorder="0" applyNumberFormat="0" applyProtection="0" borderId="0" fillId="23" fontId="27" numFmtId="38"/>
    <xf borderId="0" fillId="24" fontId="28" numFmtId="0"/>
    <xf applyAlignment="0" applyNumberFormat="0" applyProtection="0" borderId="10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applyAlignment="0" applyFill="0" applyNumberFormat="0" applyProtection="0" borderId="12" fillId="0" fontId="30" numFmtId="0"/>
    <xf applyAlignment="0" applyFill="0" applyNumberFormat="0" applyProtection="0" borderId="13" fillId="0" fontId="31" numFmtId="0"/>
    <xf applyAlignment="0" applyFill="0" applyNumberFormat="0" applyProtection="0" borderId="14" fillId="0" fontId="32" numFmtId="0"/>
    <xf applyAlignment="0" applyBorder="0" applyFill="0" applyNumberFormat="0" applyProtection="0" borderId="0" fillId="0" fontId="32" numFmtId="0"/>
    <xf applyBorder="0" borderId="0" fillId="0" fontId="8" numFmtId="0"/>
    <xf applyAlignment="0" applyNumberFormat="0" applyProtection="0" borderId="8" fillId="8" fontId="33" numFmtId="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borderId="0" fillId="0" fontId="8" numFmtId="0"/>
    <xf applyAlignment="0" applyFill="0" applyNumberFormat="0" applyProtection="0" borderId="16" fillId="0" fontId="34" numFmtId="0"/>
    <xf applyAlignment="0" applyBorder="0" applyFill="0" applyFont="0" applyProtection="0" borderId="0" fillId="0" fontId="35" numFmtId="38"/>
    <xf applyAlignment="0" applyBorder="0" applyFill="0" applyFont="0" applyProtection="0" borderId="0" fillId="0" fontId="35" numFmtId="40"/>
    <xf applyAlignment="0" applyBorder="0" applyFill="0" applyFont="0" applyProtection="0" borderId="0" fillId="0" fontId="35" numFmtId="180"/>
    <xf applyAlignment="0" applyBorder="0" applyFill="0" applyFont="0" applyProtection="0" borderId="0" fillId="0" fontId="35" numFmtId="181"/>
    <xf applyAlignment="0" applyBorder="0" applyNumberFormat="0" applyProtection="0" borderId="0" fillId="26" fontId="36" numFmtId="0"/>
    <xf borderId="0" fillId="0" fontId="37" numFmtId="37"/>
    <xf borderId="0" fillId="0" fontId="38" numFmtId="182"/>
    <xf borderId="0" fillId="0" fontId="8" numFmtId="183"/>
    <xf borderId="0" fillId="0" fontId="8" numFmtId="183"/>
    <xf borderId="0" fillId="0" fontId="38" numFmtId="182"/>
    <xf borderId="0" fillId="0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borderId="0" fillId="0" fontId="16" numFmtId="14">
      <alignment horizontal="center" wrapText="1"/>
      <protection locked="0"/>
    </xf>
    <xf applyAlignment="0" applyBorder="0" applyFill="0" applyFont="0" applyProtection="0" borderId="0" fillId="0" fontId="23" numFmtId="10"/>
    <xf borderId="0" fillId="0" fontId="24" numFmtId="4">
      <alignment horizontal="right"/>
    </xf>
    <xf applyAlignment="0" applyBorder="0" applyFill="0" applyFont="0" applyNumberFormat="0" applyProtection="0" borderId="0" fillId="0" fontId="40" numFmtId="0">
      <alignment horizontal="left"/>
    </xf>
    <xf borderId="19" fillId="0" fontId="41" numFmtId="0">
      <alignment horizontal="center"/>
    </xf>
    <xf applyAlignment="0" applyBorder="0" applyFill="0" applyFont="0" applyNumberFormat="0" borderId="0" fillId="0" fontId="42" numFmtId="0"/>
    <xf borderId="0" fillId="0" fontId="43" numFmtId="4">
      <alignment horizontal="right"/>
    </xf>
    <xf borderId="0" fillId="0" fontId="44" numFmtId="0">
      <alignment horizontal="left"/>
    </xf>
    <xf borderId="0" fillId="0" fontId="45" numFmtId="0"/>
    <xf borderId="0" fillId="0" fontId="46" numFmtId="0">
      <alignment horizontal="center"/>
    </xf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Border="0" applyFill="0" applyNumberFormat="0" applyProtection="0" borderId="0" fillId="0" fontId="48" numFmtId="0"/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borderId="0" fillId="0" fontId="49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borderId="0" fillId="0" fontId="52" numFmtId="0"/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Font="0" applyProtection="0" borderId="0" fillId="0" fontId="23" numFmtId="43"/>
    <xf applyAlignment="0" applyBorder="0" applyFill="0" applyFont="0" applyProtection="0" borderId="0" fillId="0" fontId="62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3" numFmtId="38">
      <alignment vertical="center"/>
    </xf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3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borderId="0" fillId="0" fontId="69" numFmtId="0"/>
    <xf applyBorder="0" applyFill="0" applyNumberFormat="0" applyProtection="0" borderId="21" fillId="28" fontId="70" numFmtId="49"/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borderId="0" fillId="0" fontId="58" numFmtId="185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23" numFmtId="186"/>
    <xf applyAlignment="0" applyBorder="0" applyFill="0" applyFont="0" applyProtection="0" borderId="0" fillId="0" fontId="23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10" numFmtId="0"/>
    <xf borderId="0" fillId="0" fontId="63" numFmtId="0">
      <alignment vertical="center"/>
    </xf>
    <xf borderId="0" fillId="0" fontId="10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8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79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/>
    <xf borderId="0" fillId="0" fontId="65" numFmtId="0"/>
    <xf borderId="0" fillId="0" fontId="65" numFmtId="0">
      <alignment vertical="center"/>
    </xf>
    <xf borderId="0" fillId="0" fontId="80" numFmtId="0">
      <alignment vertical="center"/>
    </xf>
    <xf borderId="0" fillId="0" fontId="65" numFmtId="0"/>
    <xf borderId="0" fillId="0" fontId="80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10" numFmtId="0"/>
    <xf borderId="0" fillId="0" fontId="65" numFmtId="0">
      <alignment vertical="center"/>
    </xf>
    <xf borderId="0" fillId="0" fontId="65" numFmtId="0">
      <alignment vertical="center"/>
    </xf>
    <xf borderId="0" fillId="0" fontId="10" numFmtId="0"/>
    <xf borderId="0" fillId="0" fontId="63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8" numFmtId="0">
      <alignment vertical="center"/>
    </xf>
    <xf borderId="0" fillId="0" fontId="82" numFmtId="0"/>
    <xf borderId="0" fillId="0" fontId="65" numFmtId="0"/>
    <xf borderId="0" fillId="0" fontId="8" numFmtId="0">
      <alignment vertical="center"/>
    </xf>
    <xf borderId="0" fillId="0" fontId="65" numFmtId="0">
      <alignment vertical="center"/>
    </xf>
    <xf borderId="0" fillId="0" fontId="65" numFmtId="0"/>
    <xf borderId="0" fillId="0" fontId="7" numFmtId="0">
      <alignment vertical="center"/>
    </xf>
    <xf borderId="0" fillId="0" fontId="8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10" numFmtId="0"/>
    <xf borderId="0" fillId="0" fontId="78" numFmtId="0">
      <alignment vertical="center"/>
    </xf>
    <xf borderId="0" fillId="0" fontId="10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3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>
      <alignment vertical="center"/>
    </xf>
    <xf borderId="0" fillId="0" fontId="63" numFmtId="0">
      <alignment vertical="center"/>
    </xf>
    <xf borderId="0" fillId="0" fontId="82" numFmtId="0"/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7" numFmtId="0"/>
    <xf borderId="0" fillId="0" fontId="7" numFmtId="0"/>
    <xf borderId="0" fillId="0" fontId="82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82" numFmtId="0"/>
    <xf borderId="0" fillId="0" fontId="7" numFmtId="0"/>
    <xf borderId="0" fillId="0" fontId="82" numFmtId="0"/>
    <xf borderId="0" fillId="0" fontId="1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3" numFmtId="0">
      <alignment vertical="center"/>
    </xf>
    <xf borderId="0" fillId="0" fontId="7" numFmtId="0"/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3" numFmtId="0"/>
    <xf borderId="0" fillId="0" fontId="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86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10" numFmtId="0"/>
    <xf borderId="0" fillId="0" fontId="86" numFmtId="0">
      <alignment vertical="center"/>
    </xf>
    <xf borderId="0" fillId="0" fontId="10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7" numFmtId="0"/>
    <xf borderId="0" fillId="0" fontId="88" numFmtId="0"/>
    <xf borderId="0" fillId="0" fontId="52" numFmtId="0"/>
    <xf applyBorder="0" applyFill="0" borderId="0" fillId="0" fontId="76" numFmtId="49"/>
    <xf borderId="0" fillId="0" fontId="89" numFmtId="188"/>
    <xf borderId="0" fillId="0" fontId="90" numFmtId="0"/>
    <xf borderId="0" fillId="0" fontId="91" numFmtId="0"/>
    <xf borderId="0" fillId="0" fontId="90" numFmtId="0"/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borderId="0" fillId="0" fontId="7" numFmtId="0"/>
  </cellStyleXfs>
  <cellXfs count="17">
    <xf borderId="0" fillId="0" fontId="0" numFmtId="0" xfId="0"/>
    <xf applyFont="1" borderId="0" fillId="0" fontId="6" numFmtId="0" xfId="1">
      <alignment vertical="center"/>
    </xf>
    <xf applyFill="1" applyFont="1" borderId="0" fillId="0" fontId="6" numFmtId="0" xfId="1">
      <alignment vertical="center"/>
    </xf>
    <xf applyAlignment="1" applyBorder="1" applyFill="1" applyFont="1" applyNumberFormat="1" borderId="2" fillId="0" fontId="8" numFmtId="0" xfId="1">
      <alignment vertical="center" wrapText="1"/>
    </xf>
    <xf applyAlignment="1" applyFill="1" applyFont="1" borderId="0" fillId="0" fontId="8" numFmtId="0" xfId="1">
      <alignment horizontal="right"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ont="1" applyNumberFormat="1" borderId="3" fillId="0" fontId="8" numFmtId="49" xfId="1">
      <alignment horizontal="right" vertical="top" wrapText="1"/>
    </xf>
    <xf applyAlignment="1" applyBorder="1" applyFont="1" applyNumberFormat="1" borderId="3" fillId="0" fontId="8" numFmtId="49" xfId="1">
      <alignment horizontal="left" vertical="top" wrapText="1"/>
    </xf>
    <xf applyAlignment="1" applyBorder="1" applyFont="1" applyNumberFormat="1" borderId="6" fillId="0" fontId="8" numFmtId="49" xfId="1">
      <alignment horizontal="center" vertical="top" wrapText="1"/>
    </xf>
    <xf applyAlignment="1" applyBorder="1" applyFont="1" applyNumberFormat="1" borderId="7" fillId="0" fontId="8" numFmtId="3" quotePrefix="1" xfId="1">
      <alignment horizontal="right" vertical="top" wrapText="1"/>
    </xf>
    <xf applyAlignment="1" applyBorder="1" applyFill="1" applyFont="1" applyNumberFormat="1" borderId="2" fillId="0" fontId="93" numFmtId="0" xfId="0">
      <alignment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ill="1" applyFont="1" applyNumberFormat="1" borderId="6" fillId="0" fontId="8" numFmtId="0" xfId="1">
      <alignment horizontal="center" vertical="center" wrapText="1"/>
    </xf>
    <xf applyAlignment="1" applyBorder="1" applyFill="1" applyFont="1" applyNumberFormat="1" borderId="7" fillId="0" fontId="8" numFmtId="0" xfId="1">
      <alignment horizontal="center" vertical="center" wrapText="1"/>
    </xf>
    <xf applyAlignment="1" applyFill="1" applyFont="1" applyNumberFormat="1" borderId="0" fillId="0" fontId="3" numFmtId="0" xfId="1">
      <alignment horizontal="left" vertical="center" wrapText="1"/>
    </xf>
    <xf applyAlignment="1" applyBorder="1" applyFill="1" applyFont="1" applyNumberFormat="1" borderId="4" fillId="0" fontId="8" numFmtId="0" xfId="1">
      <alignment horizontal="center" vertical="center" wrapText="1"/>
    </xf>
    <xf applyAlignment="1" applyBorder="1" applyFill="1" applyFont="1" applyNumberFormat="1" borderId="5" fillId="0" fontId="8" numFmtId="0" xfId="1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117"/>
  <sheetViews>
    <sheetView showGridLines="0" tabSelected="1" view="pageBreakPreview" workbookViewId="0" zoomScaleNormal="55" zoomScaleSheetLayoutView="100">
      <pane activePane="bottomLeft" state="frozen" topLeftCell="A6" ySplit="5"/>
      <selection activeCell="A6" pane="bottomLeft" sqref="A6"/>
    </sheetView>
  </sheetViews>
  <sheetFormatPr defaultRowHeight="13.5"/>
  <cols>
    <col min="1" max="1" customWidth="true" style="1" width="6.25" collapsed="false"/>
    <col min="2" max="2" customWidth="true" style="1" width="33.25" collapsed="false"/>
    <col min="3" max="3" customWidth="true" style="1" width="37.375" collapsed="false"/>
    <col min="4" max="4" customWidth="true" style="1" width="5.375" collapsed="false"/>
    <col min="5" max="5" customWidth="true" style="1" width="26.875" collapsed="false"/>
    <col min="6" max="6" customWidth="true" style="1" width="5.375" collapsed="false"/>
    <col min="7" max="7" customWidth="true" style="1" width="26.875" collapsed="false"/>
    <col min="8" max="8" customWidth="true" style="1" width="5.375" collapsed="false"/>
    <col min="9" max="9" customWidth="true" style="1" width="26.875" collapsed="false"/>
    <col min="10" max="10" customWidth="true" style="1" width="5.375" collapsed="false"/>
    <col min="11" max="11" customWidth="true" style="1" width="26.875" collapsed="false"/>
    <col min="12" max="12" customWidth="true" style="1" width="9.0" collapsed="false"/>
    <col min="13" max="16384" style="1" width="9.0" collapsed="false"/>
  </cols>
  <sheetData>
    <row customHeight="1" ht="30" r="1" spans="1:11">
      <c r="A1" s="14" t="s">
        <v>0</v>
      </c>
      <c r="B1" s="14"/>
      <c r="C1" s="14"/>
      <c r="D1" s="2"/>
      <c r="E1" s="2"/>
      <c r="F1" s="2"/>
      <c r="G1" s="2"/>
      <c r="H1" s="2"/>
      <c r="I1" s="2"/>
      <c r="J1" s="2"/>
      <c r="K1" s="2"/>
    </row>
    <row customHeight="1" ht="30" r="2" spans="1:11">
      <c r="A2" s="14" t="s">
        <v>1</v>
      </c>
      <c r="B2" s="14"/>
      <c r="C2" s="14"/>
      <c r="D2" s="2"/>
      <c r="E2" s="2"/>
      <c r="F2" s="2"/>
      <c r="G2" s="2"/>
      <c r="H2" s="2"/>
      <c r="I2" s="2"/>
      <c r="J2" s="2"/>
      <c r="K2" s="2"/>
    </row>
    <row customHeight="1" ht="17.100000000000001" r="3" spans="1:11">
      <c r="A3" s="10" t="s">
        <v>2</v>
      </c>
      <c r="B3" s="3"/>
      <c r="C3" s="3"/>
      <c r="D3" s="2"/>
      <c r="E3" s="2"/>
      <c r="F3" s="2"/>
      <c r="G3" s="2"/>
      <c r="H3" s="2"/>
      <c r="I3" s="2"/>
      <c r="J3" s="2"/>
      <c r="K3" s="4" t="s">
        <v>3</v>
      </c>
    </row>
    <row customHeight="1" ht="17.100000000000001" r="4" spans="1:11">
      <c r="A4" s="5" t="s">
        <v>4</v>
      </c>
      <c r="B4" s="15" t="s">
        <v>5</v>
      </c>
      <c r="C4" s="15" t="s">
        <v>6</v>
      </c>
      <c r="D4" s="11" t="s">
        <v>7</v>
      </c>
      <c r="E4" s="11"/>
      <c r="F4" s="11" t="s">
        <v>8</v>
      </c>
      <c r="G4" s="11"/>
      <c r="H4" s="11" t="s">
        <v>9</v>
      </c>
      <c r="I4" s="11"/>
      <c r="J4" s="11" t="s">
        <v>10</v>
      </c>
      <c r="K4" s="11"/>
    </row>
    <row customHeight="1" ht="17.100000000000001" r="5" spans="1:11">
      <c r="A5" s="5" t="s">
        <v>11</v>
      </c>
      <c r="B5" s="16"/>
      <c r="C5" s="16"/>
      <c r="D5" s="11" t="s">
        <v>12</v>
      </c>
      <c r="E5" s="11"/>
      <c r="F5" s="11" t="s">
        <v>13</v>
      </c>
      <c r="G5" s="11"/>
      <c r="H5" s="11" t="s">
        <v>14</v>
      </c>
      <c r="I5" s="11"/>
      <c r="J5" s="12" t="s">
        <v>15</v>
      </c>
      <c r="K5" s="13"/>
    </row>
    <row customHeight="1" ht="13.5" r="6" spans="1:11">
      <c r="A6" s="6" t="s">
        <v>16</v>
      </c>
      <c r="B6" s="7" t="s">
        <v>17</v>
      </c>
      <c r="C6" s="7" t="s">
        <v>18</v>
      </c>
      <c r="D6" s="8" t="s">
        <v>19</v>
      </c>
      <c r="E6" s="9" t="str">
        <f>"－"</f>
        <v>－</v>
      </c>
      <c r="F6" s="8" t="s">
        <v>19</v>
      </c>
      <c r="G6" s="9" t="str">
        <f>"－"</f>
        <v>－</v>
      </c>
      <c r="H6" s="8" t="s">
        <v>19</v>
      </c>
      <c r="I6" s="9" t="str">
        <f>"－"</f>
        <v>－</v>
      </c>
      <c r="J6" s="8" t="s">
        <v>19</v>
      </c>
      <c r="K6" s="9" t="str">
        <f>"－"</f>
        <v>－</v>
      </c>
    </row>
    <row r="7">
      <c r="A7" s="6" t="s">
        <v>20</v>
      </c>
      <c r="B7" s="7" t="s">
        <v>17</v>
      </c>
      <c r="C7" s="7" t="s">
        <v>18</v>
      </c>
      <c r="D7" s="8"/>
      <c r="E7" s="9" t="str">
        <f>"－"</f>
        <v>－</v>
      </c>
      <c r="F7" s="8"/>
      <c r="G7" s="9" t="str">
        <f>"－"</f>
        <v>－</v>
      </c>
      <c r="H7" s="8"/>
      <c r="I7" s="9" t="str">
        <f>"－"</f>
        <v>－</v>
      </c>
      <c r="J7" s="8"/>
      <c r="K7" s="9" t="str">
        <f>"－"</f>
        <v>－</v>
      </c>
    </row>
    <row r="8">
      <c r="A8" s="6" t="s">
        <v>21</v>
      </c>
      <c r="B8" s="7" t="s">
        <v>17</v>
      </c>
      <c r="C8" s="7" t="s">
        <v>18</v>
      </c>
      <c r="D8" s="8"/>
      <c r="E8" s="9" t="str">
        <f>"－"</f>
        <v>－</v>
      </c>
      <c r="F8" s="8"/>
      <c r="G8" s="9" t="str">
        <f>"－"</f>
        <v>－</v>
      </c>
      <c r="H8" s="8"/>
      <c r="I8" s="9" t="str">
        <f>"－"</f>
        <v>－</v>
      </c>
      <c r="J8" s="8"/>
      <c r="K8" s="9" t="str">
        <f>"－"</f>
        <v>－</v>
      </c>
    </row>
    <row r="9">
      <c r="A9" s="6" t="s">
        <v>22</v>
      </c>
      <c r="B9" s="7" t="s">
        <v>17</v>
      </c>
      <c r="C9" s="7" t="s">
        <v>18</v>
      </c>
      <c r="D9" s="8"/>
      <c r="E9" s="9" t="str">
        <f>"－"</f>
        <v>－</v>
      </c>
      <c r="F9" s="8"/>
      <c r="G9" s="9" t="str">
        <f>"－"</f>
        <v>－</v>
      </c>
      <c r="H9" s="8"/>
      <c r="I9" s="9" t="str">
        <f>"－"</f>
        <v>－</v>
      </c>
      <c r="J9" s="8"/>
      <c r="K9" s="9" t="str">
        <f>"－"</f>
        <v>－</v>
      </c>
    </row>
    <row r="10">
      <c r="A10" s="6" t="s">
        <v>23</v>
      </c>
      <c r="B10" s="7" t="s">
        <v>17</v>
      </c>
      <c r="C10" s="7" t="s">
        <v>18</v>
      </c>
      <c r="D10" s="8"/>
      <c r="E10" s="9"/>
      <c r="F10" s="8"/>
      <c r="G10" s="9"/>
      <c r="H10" s="8"/>
      <c r="I10" s="9"/>
      <c r="J10" s="8"/>
      <c r="K10" s="9"/>
    </row>
    <row r="11">
      <c r="A11" s="6" t="s">
        <v>24</v>
      </c>
      <c r="B11" s="7" t="s">
        <v>17</v>
      </c>
      <c r="C11" s="7" t="s">
        <v>18</v>
      </c>
      <c r="D11" s="8"/>
      <c r="E11" s="9"/>
      <c r="F11" s="8"/>
      <c r="G11" s="9"/>
      <c r="H11" s="8"/>
      <c r="I11" s="9"/>
      <c r="J11" s="8"/>
      <c r="K11" s="9"/>
    </row>
    <row r="12">
      <c r="A12" s="6" t="s">
        <v>25</v>
      </c>
      <c r="B12" s="7" t="s">
        <v>17</v>
      </c>
      <c r="C12" s="7" t="s">
        <v>18</v>
      </c>
      <c r="D12" s="8"/>
      <c r="E12" s="9" t="str">
        <f>"－"</f>
        <v>－</v>
      </c>
      <c r="F12" s="8"/>
      <c r="G12" s="9" t="str">
        <f>"－"</f>
        <v>－</v>
      </c>
      <c r="H12" s="8"/>
      <c r="I12" s="9" t="str">
        <f>"－"</f>
        <v>－</v>
      </c>
      <c r="J12" s="8"/>
      <c r="K12" s="9" t="str">
        <f>"－"</f>
        <v>－</v>
      </c>
    </row>
    <row r="13">
      <c r="A13" s="6" t="s">
        <v>26</v>
      </c>
      <c r="B13" s="7" t="s">
        <v>17</v>
      </c>
      <c r="C13" s="7" t="s">
        <v>18</v>
      </c>
      <c r="D13" s="8"/>
      <c r="E13" s="9" t="str">
        <f>"－"</f>
        <v>－</v>
      </c>
      <c r="F13" s="8"/>
      <c r="G13" s="9" t="str">
        <f>"－"</f>
        <v>－</v>
      </c>
      <c r="H13" s="8"/>
      <c r="I13" s="9" t="str">
        <f>"－"</f>
        <v>－</v>
      </c>
      <c r="J13" s="8"/>
      <c r="K13" s="9" t="str">
        <f>"－"</f>
        <v>－</v>
      </c>
    </row>
    <row r="14">
      <c r="A14" s="6" t="s">
        <v>27</v>
      </c>
      <c r="B14" s="7" t="s">
        <v>17</v>
      </c>
      <c r="C14" s="7" t="s">
        <v>18</v>
      </c>
      <c r="D14" s="8"/>
      <c r="E14" s="9" t="str">
        <f>"－"</f>
        <v>－</v>
      </c>
      <c r="F14" s="8"/>
      <c r="G14" s="9" t="str">
        <f>"－"</f>
        <v>－</v>
      </c>
      <c r="H14" s="8"/>
      <c r="I14" s="9" t="str">
        <f>"－"</f>
        <v>－</v>
      </c>
      <c r="J14" s="8"/>
      <c r="K14" s="9" t="str">
        <f>"－"</f>
        <v>－</v>
      </c>
    </row>
    <row r="15">
      <c r="A15" s="6" t="s">
        <v>28</v>
      </c>
      <c r="B15" s="7" t="s">
        <v>17</v>
      </c>
      <c r="C15" s="7" t="s">
        <v>18</v>
      </c>
      <c r="D15" s="8"/>
      <c r="E15" s="9" t="str">
        <f>"－"</f>
        <v>－</v>
      </c>
      <c r="F15" s="8"/>
      <c r="G15" s="9" t="str">
        <f>"－"</f>
        <v>－</v>
      </c>
      <c r="H15" s="8"/>
      <c r="I15" s="9" t="str">
        <f>"－"</f>
        <v>－</v>
      </c>
      <c r="J15" s="8"/>
      <c r="K15" s="9" t="str">
        <f>"－"</f>
        <v>－</v>
      </c>
    </row>
    <row r="16">
      <c r="A16" s="6" t="s">
        <v>29</v>
      </c>
      <c r="B16" s="7" t="s">
        <v>17</v>
      </c>
      <c r="C16" s="7" t="s">
        <v>18</v>
      </c>
      <c r="D16" s="8"/>
      <c r="E16" s="9"/>
      <c r="F16" s="8"/>
      <c r="G16" s="9"/>
      <c r="H16" s="8"/>
      <c r="I16" s="9"/>
      <c r="J16" s="8"/>
      <c r="K16" s="9"/>
    </row>
    <row r="17">
      <c r="A17" s="6" t="s">
        <v>30</v>
      </c>
      <c r="B17" s="7" t="s">
        <v>17</v>
      </c>
      <c r="C17" s="7" t="s">
        <v>18</v>
      </c>
      <c r="D17" s="8"/>
      <c r="E17" s="9"/>
      <c r="F17" s="8"/>
      <c r="G17" s="9"/>
      <c r="H17" s="8"/>
      <c r="I17" s="9"/>
      <c r="J17" s="8"/>
      <c r="K17" s="9"/>
    </row>
    <row r="18">
      <c r="A18" s="6" t="s">
        <v>31</v>
      </c>
      <c r="B18" s="7" t="s">
        <v>17</v>
      </c>
      <c r="C18" s="7" t="s">
        <v>18</v>
      </c>
      <c r="D18" s="8"/>
      <c r="E18" s="9"/>
      <c r="F18" s="8"/>
      <c r="G18" s="9"/>
      <c r="H18" s="8"/>
      <c r="I18" s="9"/>
      <c r="J18" s="8"/>
      <c r="K18" s="9"/>
    </row>
    <row r="19">
      <c r="A19" s="6" t="s">
        <v>32</v>
      </c>
      <c r="B19" s="7" t="s">
        <v>17</v>
      </c>
      <c r="C19" s="7" t="s">
        <v>18</v>
      </c>
      <c r="D19" s="8"/>
      <c r="E19" s="9" t="str">
        <f>"－"</f>
        <v>－</v>
      </c>
      <c r="F19" s="8"/>
      <c r="G19" s="9" t="str">
        <f>"－"</f>
        <v>－</v>
      </c>
      <c r="H19" s="8"/>
      <c r="I19" s="9" t="str">
        <f>"－"</f>
        <v>－</v>
      </c>
      <c r="J19" s="8"/>
      <c r="K19" s="9" t="str">
        <f>"－"</f>
        <v>－</v>
      </c>
    </row>
    <row r="20">
      <c r="A20" s="6" t="s">
        <v>33</v>
      </c>
      <c r="B20" s="7" t="s">
        <v>17</v>
      </c>
      <c r="C20" s="7" t="s">
        <v>18</v>
      </c>
      <c r="D20" s="8"/>
      <c r="E20" s="9" t="str">
        <f>"－"</f>
        <v>－</v>
      </c>
      <c r="F20" s="8"/>
      <c r="G20" s="9" t="str">
        <f>"－"</f>
        <v>－</v>
      </c>
      <c r="H20" s="8"/>
      <c r="I20" s="9" t="str">
        <f>"－"</f>
        <v>－</v>
      </c>
      <c r="J20" s="8"/>
      <c r="K20" s="9" t="str">
        <f>"－"</f>
        <v>－</v>
      </c>
    </row>
    <row r="21">
      <c r="A21" s="6" t="s">
        <v>34</v>
      </c>
      <c r="B21" s="7" t="s">
        <v>17</v>
      </c>
      <c r="C21" s="7" t="s">
        <v>18</v>
      </c>
      <c r="D21" s="8"/>
      <c r="E21" s="9" t="str">
        <f>"－"</f>
        <v>－</v>
      </c>
      <c r="F21" s="8"/>
      <c r="G21" s="9" t="str">
        <f>"－"</f>
        <v>－</v>
      </c>
      <c r="H21" s="8"/>
      <c r="I21" s="9" t="str">
        <f>"－"</f>
        <v>－</v>
      </c>
      <c r="J21" s="8"/>
      <c r="K21" s="9" t="str">
        <f>"－"</f>
        <v>－</v>
      </c>
    </row>
    <row r="22">
      <c r="A22" s="6" t="s">
        <v>35</v>
      </c>
      <c r="B22" s="7" t="s">
        <v>17</v>
      </c>
      <c r="C22" s="7" t="s">
        <v>18</v>
      </c>
      <c r="D22" s="8"/>
      <c r="E22" s="9" t="str">
        <f>"－"</f>
        <v>－</v>
      </c>
      <c r="F22" s="8"/>
      <c r="G22" s="9" t="str">
        <f>"－"</f>
        <v>－</v>
      </c>
      <c r="H22" s="8"/>
      <c r="I22" s="9" t="str">
        <f>"－"</f>
        <v>－</v>
      </c>
      <c r="J22" s="8"/>
      <c r="K22" s="9" t="str">
        <f>"－"</f>
        <v>－</v>
      </c>
    </row>
    <row r="23">
      <c r="A23" s="6" t="s">
        <v>36</v>
      </c>
      <c r="B23" s="7" t="s">
        <v>17</v>
      </c>
      <c r="C23" s="7" t="s">
        <v>18</v>
      </c>
      <c r="D23" s="8"/>
      <c r="E23" s="9" t="str">
        <f>"－"</f>
        <v>－</v>
      </c>
      <c r="F23" s="8"/>
      <c r="G23" s="9" t="str">
        <f>"－"</f>
        <v>－</v>
      </c>
      <c r="H23" s="8"/>
      <c r="I23" s="9" t="str">
        <f>"－"</f>
        <v>－</v>
      </c>
      <c r="J23" s="8"/>
      <c r="K23" s="9" t="str">
        <f>"－"</f>
        <v>－</v>
      </c>
    </row>
    <row r="24">
      <c r="A24" s="6" t="s">
        <v>37</v>
      </c>
      <c r="B24" s="7" t="s">
        <v>17</v>
      </c>
      <c r="C24" s="7" t="s">
        <v>18</v>
      </c>
      <c r="D24" s="8"/>
      <c r="E24" s="9"/>
      <c r="F24" s="8"/>
      <c r="G24" s="9"/>
      <c r="H24" s="8"/>
      <c r="I24" s="9"/>
      <c r="J24" s="8"/>
      <c r="K24" s="9"/>
    </row>
    <row r="25">
      <c r="A25" s="6" t="s">
        <v>38</v>
      </c>
      <c r="B25" s="7" t="s">
        <v>17</v>
      </c>
      <c r="C25" s="7" t="s">
        <v>18</v>
      </c>
      <c r="D25" s="8"/>
      <c r="E25" s="9"/>
      <c r="F25" s="8"/>
      <c r="G25" s="9"/>
      <c r="H25" s="8"/>
      <c r="I25" s="9"/>
      <c r="J25" s="8"/>
      <c r="K25" s="9"/>
    </row>
    <row r="26">
      <c r="A26" s="6" t="s">
        <v>39</v>
      </c>
      <c r="B26" s="7" t="s">
        <v>17</v>
      </c>
      <c r="C26" s="7" t="s">
        <v>18</v>
      </c>
      <c r="D26" s="8"/>
      <c r="E26" s="9" t="str">
        <f>"－"</f>
        <v>－</v>
      </c>
      <c r="F26" s="8"/>
      <c r="G26" s="9" t="str">
        <f>"－"</f>
        <v>－</v>
      </c>
      <c r="H26" s="8"/>
      <c r="I26" s="9" t="str">
        <f>"－"</f>
        <v>－</v>
      </c>
      <c r="J26" s="8"/>
      <c r="K26" s="9" t="str">
        <f>"－"</f>
        <v>－</v>
      </c>
    </row>
    <row r="27">
      <c r="A27" s="6" t="s">
        <v>40</v>
      </c>
      <c r="B27" s="7" t="s">
        <v>17</v>
      </c>
      <c r="C27" s="7" t="s">
        <v>18</v>
      </c>
      <c r="D27" s="8"/>
      <c r="E27" s="9" t="str">
        <f>"－"</f>
        <v>－</v>
      </c>
      <c r="F27" s="8"/>
      <c r="G27" s="9" t="str">
        <f>"－"</f>
        <v>－</v>
      </c>
      <c r="H27" s="8"/>
      <c r="I27" s="9" t="str">
        <f>"－"</f>
        <v>－</v>
      </c>
      <c r="J27" s="8"/>
      <c r="K27" s="9" t="str">
        <f>"－"</f>
        <v>－</v>
      </c>
    </row>
    <row r="28">
      <c r="A28" s="6" t="s">
        <v>41</v>
      </c>
      <c r="B28" s="7" t="s">
        <v>17</v>
      </c>
      <c r="C28" s="7" t="s">
        <v>18</v>
      </c>
      <c r="D28" s="8"/>
      <c r="E28" s="9"/>
      <c r="F28" s="8"/>
      <c r="G28" s="9"/>
      <c r="H28" s="8"/>
      <c r="I28" s="9"/>
      <c r="J28" s="8"/>
      <c r="K28" s="9"/>
    </row>
    <row r="29">
      <c r="A29" s="6" t="s">
        <v>42</v>
      </c>
      <c r="B29" s="7" t="s">
        <v>17</v>
      </c>
      <c r="C29" s="7" t="s">
        <v>18</v>
      </c>
      <c r="D29" s="8"/>
      <c r="E29" s="9" t="str">
        <f>"－"</f>
        <v>－</v>
      </c>
      <c r="F29" s="8"/>
      <c r="G29" s="9" t="str">
        <f>"－"</f>
        <v>－</v>
      </c>
      <c r="H29" s="8"/>
      <c r="I29" s="9" t="str">
        <f>"－"</f>
        <v>－</v>
      </c>
      <c r="J29" s="8"/>
      <c r="K29" s="9" t="str">
        <f>"－"</f>
        <v>－</v>
      </c>
    </row>
    <row r="30">
      <c r="A30" s="6" t="s">
        <v>43</v>
      </c>
      <c r="B30" s="7" t="s">
        <v>17</v>
      </c>
      <c r="C30" s="7" t="s">
        <v>18</v>
      </c>
      <c r="D30" s="8"/>
      <c r="E30" s="9" t="str">
        <f>"－"</f>
        <v>－</v>
      </c>
      <c r="F30" s="8"/>
      <c r="G30" s="9" t="str">
        <f>"－"</f>
        <v>－</v>
      </c>
      <c r="H30" s="8"/>
      <c r="I30" s="9" t="str">
        <f>"－"</f>
        <v>－</v>
      </c>
      <c r="J30" s="8"/>
      <c r="K30" s="9" t="str">
        <f>"－"</f>
        <v>－</v>
      </c>
    </row>
    <row r="31">
      <c r="A31" s="6" t="s">
        <v>44</v>
      </c>
      <c r="B31" s="7" t="s">
        <v>17</v>
      </c>
      <c r="C31" s="7" t="s">
        <v>18</v>
      </c>
      <c r="D31" s="8"/>
      <c r="E31" s="9"/>
      <c r="F31" s="8"/>
      <c r="G31" s="9"/>
      <c r="H31" s="8"/>
      <c r="I31" s="9"/>
      <c r="J31" s="8"/>
      <c r="K31" s="9"/>
    </row>
    <row r="32">
      <c r="A32" s="6" t="s">
        <v>45</v>
      </c>
      <c r="B32" s="7" t="s">
        <v>17</v>
      </c>
      <c r="C32" s="7" t="s">
        <v>18</v>
      </c>
      <c r="D32" s="8"/>
      <c r="E32" s="9"/>
      <c r="F32" s="8"/>
      <c r="G32" s="9"/>
      <c r="H32" s="8"/>
      <c r="I32" s="9"/>
      <c r="J32" s="8"/>
      <c r="K32" s="9"/>
    </row>
    <row r="33">
      <c r="A33" s="6" t="s">
        <v>46</v>
      </c>
      <c r="B33" s="7" t="s">
        <v>17</v>
      </c>
      <c r="C33" s="7" t="s">
        <v>18</v>
      </c>
      <c r="D33" s="8"/>
      <c r="E33" s="9" t="str">
        <f>"－"</f>
        <v>－</v>
      </c>
      <c r="F33" s="8"/>
      <c r="G33" s="9" t="str">
        <f>"－"</f>
        <v>－</v>
      </c>
      <c r="H33" s="8"/>
      <c r="I33" s="9" t="str">
        <f>"－"</f>
        <v>－</v>
      </c>
      <c r="J33" s="8"/>
      <c r="K33" s="9" t="str">
        <f>"－"</f>
        <v>－</v>
      </c>
    </row>
    <row r="34">
      <c r="A34" s="6" t="s">
        <v>16</v>
      </c>
      <c r="B34" s="7" t="s">
        <v>47</v>
      </c>
      <c r="C34" s="7" t="s">
        <v>48</v>
      </c>
      <c r="D34" s="8"/>
      <c r="E34" s="9" t="n">
        <f>37494</f>
        <v>37494.0</v>
      </c>
      <c r="F34" s="8"/>
      <c r="G34" s="9" t="n">
        <f>5648342800000</f>
        <v>5.6483428E12</v>
      </c>
      <c r="H34" s="8"/>
      <c r="I34" s="9" t="n">
        <f>3991</f>
        <v>3991.0</v>
      </c>
      <c r="J34" s="8"/>
      <c r="K34" s="9" t="n">
        <f>85512</f>
        <v>85512.0</v>
      </c>
    </row>
    <row r="35">
      <c r="A35" s="6" t="s">
        <v>20</v>
      </c>
      <c r="B35" s="7" t="s">
        <v>47</v>
      </c>
      <c r="C35" s="7" t="s">
        <v>48</v>
      </c>
      <c r="D35" s="8"/>
      <c r="E35" s="9" t="n">
        <f>29491</f>
        <v>29491.0</v>
      </c>
      <c r="F35" s="8"/>
      <c r="G35" s="9" t="n">
        <f>4442709680000</f>
        <v>4.44270968E12</v>
      </c>
      <c r="H35" s="8"/>
      <c r="I35" s="9" t="n">
        <f>3998</f>
        <v>3998.0</v>
      </c>
      <c r="J35" s="8"/>
      <c r="K35" s="9" t="n">
        <f>86289</f>
        <v>86289.0</v>
      </c>
    </row>
    <row r="36">
      <c r="A36" s="6" t="s">
        <v>21</v>
      </c>
      <c r="B36" s="7" t="s">
        <v>47</v>
      </c>
      <c r="C36" s="7" t="s">
        <v>48</v>
      </c>
      <c r="D36" s="8"/>
      <c r="E36" s="9" t="n">
        <f>30843</f>
        <v>30843.0</v>
      </c>
      <c r="F36" s="8"/>
      <c r="G36" s="9" t="n">
        <f>4646629240000</f>
        <v>4.64662924E12</v>
      </c>
      <c r="H36" s="8"/>
      <c r="I36" s="9" t="n">
        <f>4891</f>
        <v>4891.0</v>
      </c>
      <c r="J36" s="8"/>
      <c r="K36" s="9" t="n">
        <f>87302</f>
        <v>87302.0</v>
      </c>
    </row>
    <row r="37">
      <c r="A37" s="6" t="s">
        <v>22</v>
      </c>
      <c r="B37" s="7" t="s">
        <v>47</v>
      </c>
      <c r="C37" s="7" t="s">
        <v>48</v>
      </c>
      <c r="D37" s="8" t="s">
        <v>49</v>
      </c>
      <c r="E37" s="9" t="n">
        <f>43705</f>
        <v>43705.0</v>
      </c>
      <c r="F37" s="8" t="s">
        <v>49</v>
      </c>
      <c r="G37" s="9" t="n">
        <f>6574101540000</f>
        <v>6.57410154E12</v>
      </c>
      <c r="H37" s="8"/>
      <c r="I37" s="9" t="n">
        <f>5294</f>
        <v>5294.0</v>
      </c>
      <c r="J37" s="8"/>
      <c r="K37" s="9" t="n">
        <f>85884</f>
        <v>85884.0</v>
      </c>
    </row>
    <row r="38">
      <c r="A38" s="6" t="s">
        <v>23</v>
      </c>
      <c r="B38" s="7" t="s">
        <v>47</v>
      </c>
      <c r="C38" s="7" t="s">
        <v>48</v>
      </c>
      <c r="D38" s="8"/>
      <c r="E38" s="9"/>
      <c r="F38" s="8"/>
      <c r="G38" s="9"/>
      <c r="H38" s="8"/>
      <c r="I38" s="9"/>
      <c r="J38" s="8"/>
      <c r="K38" s="9"/>
    </row>
    <row r="39">
      <c r="A39" s="6" t="s">
        <v>24</v>
      </c>
      <c r="B39" s="7" t="s">
        <v>47</v>
      </c>
      <c r="C39" s="7" t="s">
        <v>48</v>
      </c>
      <c r="D39" s="8"/>
      <c r="E39" s="9"/>
      <c r="F39" s="8"/>
      <c r="G39" s="9"/>
      <c r="H39" s="8"/>
      <c r="I39" s="9"/>
      <c r="J39" s="8"/>
      <c r="K39" s="9"/>
    </row>
    <row r="40">
      <c r="A40" s="6" t="s">
        <v>25</v>
      </c>
      <c r="B40" s="7" t="s">
        <v>47</v>
      </c>
      <c r="C40" s="7" t="s">
        <v>48</v>
      </c>
      <c r="D40" s="8"/>
      <c r="E40" s="9" t="n">
        <f>36017</f>
        <v>36017.0</v>
      </c>
      <c r="F40" s="8"/>
      <c r="G40" s="9" t="n">
        <f>5413148150000</f>
        <v>5.41314815E12</v>
      </c>
      <c r="H40" s="8"/>
      <c r="I40" s="9" t="n">
        <f>4255</f>
        <v>4255.0</v>
      </c>
      <c r="J40" s="8"/>
      <c r="K40" s="9" t="n">
        <f>85453</f>
        <v>85453.0</v>
      </c>
    </row>
    <row r="41">
      <c r="A41" s="6" t="s">
        <v>26</v>
      </c>
      <c r="B41" s="7" t="s">
        <v>47</v>
      </c>
      <c r="C41" s="7" t="s">
        <v>48</v>
      </c>
      <c r="D41" s="8"/>
      <c r="E41" s="9" t="n">
        <f>28228</f>
        <v>28228.0</v>
      </c>
      <c r="F41" s="8"/>
      <c r="G41" s="9" t="n">
        <f>4240457000000</f>
        <v>4.240457E12</v>
      </c>
      <c r="H41" s="8"/>
      <c r="I41" s="9" t="n">
        <f>3940</f>
        <v>3940.0</v>
      </c>
      <c r="J41" s="8"/>
      <c r="K41" s="9" t="n">
        <f>85283</f>
        <v>85283.0</v>
      </c>
    </row>
    <row r="42">
      <c r="A42" s="6" t="s">
        <v>27</v>
      </c>
      <c r="B42" s="7" t="s">
        <v>47</v>
      </c>
      <c r="C42" s="7" t="s">
        <v>48</v>
      </c>
      <c r="D42" s="8"/>
      <c r="E42" s="9" t="n">
        <f>35462</f>
        <v>35462.0</v>
      </c>
      <c r="F42" s="8"/>
      <c r="G42" s="9" t="n">
        <f>5323228720000</f>
        <v>5.32322872E12</v>
      </c>
      <c r="H42" s="8"/>
      <c r="I42" s="9" t="n">
        <f>5208</f>
        <v>5208.0</v>
      </c>
      <c r="J42" s="8"/>
      <c r="K42" s="9" t="n">
        <f>86527</f>
        <v>86527.0</v>
      </c>
    </row>
    <row r="43">
      <c r="A43" s="6" t="s">
        <v>28</v>
      </c>
      <c r="B43" s="7" t="s">
        <v>47</v>
      </c>
      <c r="C43" s="7" t="s">
        <v>48</v>
      </c>
      <c r="D43" s="8"/>
      <c r="E43" s="9" t="n">
        <f>29549</f>
        <v>29549.0</v>
      </c>
      <c r="F43" s="8"/>
      <c r="G43" s="9" t="n">
        <f>4435756150000</f>
        <v>4.43575615E12</v>
      </c>
      <c r="H43" s="8"/>
      <c r="I43" s="9" t="n">
        <f>3085</f>
        <v>3085.0</v>
      </c>
      <c r="J43" s="8"/>
      <c r="K43" s="9" t="n">
        <f>85951</f>
        <v>85951.0</v>
      </c>
    </row>
    <row r="44">
      <c r="A44" s="6" t="s">
        <v>29</v>
      </c>
      <c r="B44" s="7" t="s">
        <v>47</v>
      </c>
      <c r="C44" s="7" t="s">
        <v>48</v>
      </c>
      <c r="D44" s="8"/>
      <c r="E44" s="9"/>
      <c r="F44" s="8"/>
      <c r="G44" s="9"/>
      <c r="H44" s="8"/>
      <c r="I44" s="9"/>
      <c r="J44" s="8"/>
      <c r="K44" s="9"/>
    </row>
    <row r="45">
      <c r="A45" s="6" t="s">
        <v>30</v>
      </c>
      <c r="B45" s="7" t="s">
        <v>47</v>
      </c>
      <c r="C45" s="7" t="s">
        <v>48</v>
      </c>
      <c r="D45" s="8"/>
      <c r="E45" s="9"/>
      <c r="F45" s="8"/>
      <c r="G45" s="9"/>
      <c r="H45" s="8"/>
      <c r="I45" s="9"/>
      <c r="J45" s="8"/>
      <c r="K45" s="9"/>
    </row>
    <row r="46">
      <c r="A46" s="6" t="s">
        <v>31</v>
      </c>
      <c r="B46" s="7" t="s">
        <v>47</v>
      </c>
      <c r="C46" s="7" t="s">
        <v>48</v>
      </c>
      <c r="D46" s="8"/>
      <c r="E46" s="9"/>
      <c r="F46" s="8"/>
      <c r="G46" s="9"/>
      <c r="H46" s="8"/>
      <c r="I46" s="9"/>
      <c r="J46" s="8"/>
      <c r="K46" s="9"/>
    </row>
    <row r="47">
      <c r="A47" s="6" t="s">
        <v>32</v>
      </c>
      <c r="B47" s="7" t="s">
        <v>47</v>
      </c>
      <c r="C47" s="7" t="s">
        <v>48</v>
      </c>
      <c r="D47" s="8"/>
      <c r="E47" s="9" t="n">
        <f>39294</f>
        <v>39294.0</v>
      </c>
      <c r="F47" s="8"/>
      <c r="G47" s="9" t="n">
        <f>5898984150000</f>
        <v>5.89898415E12</v>
      </c>
      <c r="H47" s="8"/>
      <c r="I47" s="9" t="n">
        <f>4815</f>
        <v>4815.0</v>
      </c>
      <c r="J47" s="8"/>
      <c r="K47" s="9" t="n">
        <f>84809</f>
        <v>84809.0</v>
      </c>
    </row>
    <row r="48">
      <c r="A48" s="6" t="s">
        <v>33</v>
      </c>
      <c r="B48" s="7" t="s">
        <v>47</v>
      </c>
      <c r="C48" s="7" t="s">
        <v>48</v>
      </c>
      <c r="D48" s="8"/>
      <c r="E48" s="9" t="n">
        <f>29998</f>
        <v>29998.0</v>
      </c>
      <c r="F48" s="8"/>
      <c r="G48" s="9" t="n">
        <f>4500622450000</f>
        <v>4.50062245E12</v>
      </c>
      <c r="H48" s="8"/>
      <c r="I48" s="9" t="n">
        <f>3164</f>
        <v>3164.0</v>
      </c>
      <c r="J48" s="8"/>
      <c r="K48" s="9" t="n">
        <f>84707</f>
        <v>84707.0</v>
      </c>
    </row>
    <row r="49">
      <c r="A49" s="6" t="s">
        <v>34</v>
      </c>
      <c r="B49" s="7" t="s">
        <v>47</v>
      </c>
      <c r="C49" s="7" t="s">
        <v>48</v>
      </c>
      <c r="D49" s="8" t="s">
        <v>50</v>
      </c>
      <c r="E49" s="9" t="n">
        <f>24758</f>
        <v>24758.0</v>
      </c>
      <c r="F49" s="8" t="s">
        <v>50</v>
      </c>
      <c r="G49" s="9" t="n">
        <f>3712492250000</f>
        <v>3.71249225E12</v>
      </c>
      <c r="H49" s="8"/>
      <c r="I49" s="9" t="n">
        <f>2867</f>
        <v>2867.0</v>
      </c>
      <c r="J49" s="8"/>
      <c r="K49" s="9" t="n">
        <f>85053</f>
        <v>85053.0</v>
      </c>
    </row>
    <row r="50">
      <c r="A50" s="6" t="s">
        <v>35</v>
      </c>
      <c r="B50" s="7" t="s">
        <v>47</v>
      </c>
      <c r="C50" s="7" t="s">
        <v>48</v>
      </c>
      <c r="D50" s="8"/>
      <c r="E50" s="9" t="n">
        <f>39985</f>
        <v>39985.0</v>
      </c>
      <c r="F50" s="8"/>
      <c r="G50" s="9" t="n">
        <f>5994391410000</f>
        <v>5.99439141E12</v>
      </c>
      <c r="H50" s="8"/>
      <c r="I50" s="9" t="n">
        <f>5488</f>
        <v>5488.0</v>
      </c>
      <c r="J50" s="8" t="s">
        <v>49</v>
      </c>
      <c r="K50" s="9" t="n">
        <f>87342</f>
        <v>87342.0</v>
      </c>
    </row>
    <row r="51">
      <c r="A51" s="6" t="s">
        <v>36</v>
      </c>
      <c r="B51" s="7" t="s">
        <v>47</v>
      </c>
      <c r="C51" s="7" t="s">
        <v>48</v>
      </c>
      <c r="D51" s="8"/>
      <c r="E51" s="9" t="n">
        <f>30733</f>
        <v>30733.0</v>
      </c>
      <c r="F51" s="8"/>
      <c r="G51" s="9" t="n">
        <f>4608987530000</f>
        <v>4.60898753E12</v>
      </c>
      <c r="H51" s="8"/>
      <c r="I51" s="9" t="n">
        <f>2970</f>
        <v>2970.0</v>
      </c>
      <c r="J51" s="8"/>
      <c r="K51" s="9" t="n">
        <f>86644</f>
        <v>86644.0</v>
      </c>
    </row>
    <row r="52">
      <c r="A52" s="6" t="s">
        <v>37</v>
      </c>
      <c r="B52" s="7" t="s">
        <v>47</v>
      </c>
      <c r="C52" s="7" t="s">
        <v>48</v>
      </c>
      <c r="D52" s="8"/>
      <c r="E52" s="9"/>
      <c r="F52" s="8"/>
      <c r="G52" s="9"/>
      <c r="H52" s="8"/>
      <c r="I52" s="9"/>
      <c r="J52" s="8"/>
      <c r="K52" s="9"/>
    </row>
    <row r="53">
      <c r="A53" s="6" t="s">
        <v>38</v>
      </c>
      <c r="B53" s="7" t="s">
        <v>47</v>
      </c>
      <c r="C53" s="7" t="s">
        <v>48</v>
      </c>
      <c r="D53" s="8"/>
      <c r="E53" s="9"/>
      <c r="F53" s="8"/>
      <c r="G53" s="9"/>
      <c r="H53" s="8"/>
      <c r="I53" s="9"/>
      <c r="J53" s="8"/>
      <c r="K53" s="9"/>
    </row>
    <row r="54">
      <c r="A54" s="6" t="s">
        <v>39</v>
      </c>
      <c r="B54" s="7" t="s">
        <v>47</v>
      </c>
      <c r="C54" s="7" t="s">
        <v>48</v>
      </c>
      <c r="D54" s="8"/>
      <c r="E54" s="9" t="n">
        <f>25796</f>
        <v>25796.0</v>
      </c>
      <c r="F54" s="8"/>
      <c r="G54" s="9" t="n">
        <f>3873114130000</f>
        <v>3.87311413E12</v>
      </c>
      <c r="H54" s="8" t="s">
        <v>50</v>
      </c>
      <c r="I54" s="9" t="n">
        <f>2691</f>
        <v>2691.0</v>
      </c>
      <c r="J54" s="8"/>
      <c r="K54" s="9" t="n">
        <f>86448</f>
        <v>86448.0</v>
      </c>
    </row>
    <row r="55">
      <c r="A55" s="6" t="s">
        <v>40</v>
      </c>
      <c r="B55" s="7" t="s">
        <v>47</v>
      </c>
      <c r="C55" s="7" t="s">
        <v>48</v>
      </c>
      <c r="D55" s="8"/>
      <c r="E55" s="9" t="n">
        <f>27079</f>
        <v>27079.0</v>
      </c>
      <c r="F55" s="8"/>
      <c r="G55" s="9" t="n">
        <f>4069543600000</f>
        <v>4.0695436E12</v>
      </c>
      <c r="H55" s="8"/>
      <c r="I55" s="9" t="n">
        <f>2755</f>
        <v>2755.0</v>
      </c>
      <c r="J55" s="8"/>
      <c r="K55" s="9" t="n">
        <f>85443</f>
        <v>85443.0</v>
      </c>
    </row>
    <row r="56">
      <c r="A56" s="6" t="s">
        <v>41</v>
      </c>
      <c r="B56" s="7" t="s">
        <v>47</v>
      </c>
      <c r="C56" s="7" t="s">
        <v>48</v>
      </c>
      <c r="D56" s="8"/>
      <c r="E56" s="9"/>
      <c r="F56" s="8"/>
      <c r="G56" s="9"/>
      <c r="H56" s="8"/>
      <c r="I56" s="9"/>
      <c r="J56" s="8"/>
      <c r="K56" s="9"/>
    </row>
    <row r="57">
      <c r="A57" s="6" t="s">
        <v>42</v>
      </c>
      <c r="B57" s="7" t="s">
        <v>47</v>
      </c>
      <c r="C57" s="7" t="s">
        <v>48</v>
      </c>
      <c r="D57" s="8"/>
      <c r="E57" s="9" t="n">
        <f>35480</f>
        <v>35480.0</v>
      </c>
      <c r="F57" s="8"/>
      <c r="G57" s="9" t="n">
        <f>5333216820000</f>
        <v>5.33321682E12</v>
      </c>
      <c r="H57" s="8" t="s">
        <v>49</v>
      </c>
      <c r="I57" s="9" t="n">
        <f>6051</f>
        <v>6051.0</v>
      </c>
      <c r="J57" s="8"/>
      <c r="K57" s="9" t="n">
        <f>86005</f>
        <v>86005.0</v>
      </c>
    </row>
    <row r="58">
      <c r="A58" s="6" t="s">
        <v>43</v>
      </c>
      <c r="B58" s="7" t="s">
        <v>47</v>
      </c>
      <c r="C58" s="7" t="s">
        <v>48</v>
      </c>
      <c r="D58" s="8"/>
      <c r="E58" s="9" t="n">
        <f>33509</f>
        <v>33509.0</v>
      </c>
      <c r="F58" s="8"/>
      <c r="G58" s="9" t="n">
        <f>5036474540000</f>
        <v>5.03647454E12</v>
      </c>
      <c r="H58" s="8"/>
      <c r="I58" s="9" t="n">
        <f>4886</f>
        <v>4886.0</v>
      </c>
      <c r="J58" s="8" t="s">
        <v>50</v>
      </c>
      <c r="K58" s="9" t="n">
        <f>84671</f>
        <v>84671.0</v>
      </c>
    </row>
    <row r="59">
      <c r="A59" s="6" t="s">
        <v>44</v>
      </c>
      <c r="B59" s="7" t="s">
        <v>47</v>
      </c>
      <c r="C59" s="7" t="s">
        <v>48</v>
      </c>
      <c r="D59" s="8"/>
      <c r="E59" s="9"/>
      <c r="F59" s="8"/>
      <c r="G59" s="9"/>
      <c r="H59" s="8"/>
      <c r="I59" s="9"/>
      <c r="J59" s="8"/>
      <c r="K59" s="9"/>
    </row>
    <row r="60">
      <c r="A60" s="6" t="s">
        <v>45</v>
      </c>
      <c r="B60" s="7" t="s">
        <v>47</v>
      </c>
      <c r="C60" s="7" t="s">
        <v>48</v>
      </c>
      <c r="D60" s="8"/>
      <c r="E60" s="9"/>
      <c r="F60" s="8"/>
      <c r="G60" s="9"/>
      <c r="H60" s="8"/>
      <c r="I60" s="9"/>
      <c r="J60" s="8"/>
      <c r="K60" s="9"/>
    </row>
    <row r="61">
      <c r="A61" s="6" t="s">
        <v>46</v>
      </c>
      <c r="B61" s="7" t="s">
        <v>47</v>
      </c>
      <c r="C61" s="7" t="s">
        <v>48</v>
      </c>
      <c r="D61" s="8"/>
      <c r="E61" s="9" t="n">
        <f>26584</f>
        <v>26584.0</v>
      </c>
      <c r="F61" s="8"/>
      <c r="G61" s="9" t="n">
        <f>3997661500000</f>
        <v>3.9976615E12</v>
      </c>
      <c r="H61" s="8"/>
      <c r="I61" s="9" t="n">
        <f>3820</f>
        <v>3820.0</v>
      </c>
      <c r="J61" s="8"/>
      <c r="K61" s="9" t="n">
        <f>86142</f>
        <v>86142.0</v>
      </c>
    </row>
    <row r="62">
      <c r="A62" s="6" t="s">
        <v>16</v>
      </c>
      <c r="B62" s="7" t="s">
        <v>51</v>
      </c>
      <c r="C62" s="7" t="s">
        <v>52</v>
      </c>
      <c r="D62" s="8"/>
      <c r="E62" s="9" t="n">
        <f>6</f>
        <v>6.0</v>
      </c>
      <c r="F62" s="8"/>
      <c r="G62" s="9" t="n">
        <f>90345500</f>
        <v>9.03455E7</v>
      </c>
      <c r="H62" s="8" t="s">
        <v>49</v>
      </c>
      <c r="I62" s="9" t="n">
        <f>4</f>
        <v>4.0</v>
      </c>
      <c r="J62" s="8"/>
      <c r="K62" s="9" t="n">
        <f>44</f>
        <v>44.0</v>
      </c>
    </row>
    <row r="63">
      <c r="A63" s="6" t="s">
        <v>20</v>
      </c>
      <c r="B63" s="7" t="s">
        <v>51</v>
      </c>
      <c r="C63" s="7" t="s">
        <v>52</v>
      </c>
      <c r="D63" s="8"/>
      <c r="E63" s="9" t="n">
        <f>1</f>
        <v>1.0</v>
      </c>
      <c r="F63" s="8"/>
      <c r="G63" s="9" t="n">
        <f>15066500</f>
        <v>1.50665E7</v>
      </c>
      <c r="H63" s="8" t="s">
        <v>50</v>
      </c>
      <c r="I63" s="9" t="str">
        <f>"－"</f>
        <v>－</v>
      </c>
      <c r="J63" s="8"/>
      <c r="K63" s="9" t="n">
        <f>44</f>
        <v>44.0</v>
      </c>
    </row>
    <row r="64">
      <c r="A64" s="6" t="s">
        <v>21</v>
      </c>
      <c r="B64" s="7" t="s">
        <v>51</v>
      </c>
      <c r="C64" s="7" t="s">
        <v>52</v>
      </c>
      <c r="D64" s="8" t="s">
        <v>50</v>
      </c>
      <c r="E64" s="9" t="str">
        <f>"－"</f>
        <v>－</v>
      </c>
      <c r="F64" s="8" t="s">
        <v>50</v>
      </c>
      <c r="G64" s="9" t="str">
        <f>"－"</f>
        <v>－</v>
      </c>
      <c r="H64" s="8"/>
      <c r="I64" s="9" t="str">
        <f>"－"</f>
        <v>－</v>
      </c>
      <c r="J64" s="8"/>
      <c r="K64" s="9" t="n">
        <f>44</f>
        <v>44.0</v>
      </c>
    </row>
    <row r="65">
      <c r="A65" s="6" t="s">
        <v>22</v>
      </c>
      <c r="B65" s="7" t="s">
        <v>51</v>
      </c>
      <c r="C65" s="7" t="s">
        <v>52</v>
      </c>
      <c r="D65" s="8"/>
      <c r="E65" s="9" t="n">
        <f>12</f>
        <v>12.0</v>
      </c>
      <c r="F65" s="8"/>
      <c r="G65" s="9" t="n">
        <f>180473500</f>
        <v>1.804735E8</v>
      </c>
      <c r="H65" s="8"/>
      <c r="I65" s="9" t="str">
        <f>"－"</f>
        <v>－</v>
      </c>
      <c r="J65" s="8" t="s">
        <v>50</v>
      </c>
      <c r="K65" s="9" t="n">
        <f>42</f>
        <v>42.0</v>
      </c>
    </row>
    <row r="66">
      <c r="A66" s="6" t="s">
        <v>23</v>
      </c>
      <c r="B66" s="7" t="s">
        <v>51</v>
      </c>
      <c r="C66" s="7" t="s">
        <v>52</v>
      </c>
      <c r="D66" s="8"/>
      <c r="E66" s="9"/>
      <c r="F66" s="8"/>
      <c r="G66" s="9"/>
      <c r="H66" s="8"/>
      <c r="I66" s="9"/>
      <c r="J66" s="8"/>
      <c r="K66" s="9"/>
    </row>
    <row r="67">
      <c r="A67" s="6" t="s">
        <v>24</v>
      </c>
      <c r="B67" s="7" t="s">
        <v>51</v>
      </c>
      <c r="C67" s="7" t="s">
        <v>52</v>
      </c>
      <c r="D67" s="8"/>
      <c r="E67" s="9"/>
      <c r="F67" s="8"/>
      <c r="G67" s="9"/>
      <c r="H67" s="8"/>
      <c r="I67" s="9"/>
      <c r="J67" s="8"/>
      <c r="K67" s="9"/>
    </row>
    <row r="68">
      <c r="A68" s="6" t="s">
        <v>25</v>
      </c>
      <c r="B68" s="7" t="s">
        <v>51</v>
      </c>
      <c r="C68" s="7" t="s">
        <v>52</v>
      </c>
      <c r="D68" s="8"/>
      <c r="E68" s="9" t="n">
        <f>5</f>
        <v>5.0</v>
      </c>
      <c r="F68" s="8"/>
      <c r="G68" s="9" t="n">
        <f>75149500</f>
        <v>7.51495E7</v>
      </c>
      <c r="H68" s="8"/>
      <c r="I68" s="9" t="str">
        <f>"－"</f>
        <v>－</v>
      </c>
      <c r="J68" s="8"/>
      <c r="K68" s="9" t="n">
        <f>45</f>
        <v>45.0</v>
      </c>
    </row>
    <row r="69">
      <c r="A69" s="6" t="s">
        <v>26</v>
      </c>
      <c r="B69" s="7" t="s">
        <v>51</v>
      </c>
      <c r="C69" s="7" t="s">
        <v>52</v>
      </c>
      <c r="D69" s="8"/>
      <c r="E69" s="9" t="n">
        <f>4</f>
        <v>4.0</v>
      </c>
      <c r="F69" s="8"/>
      <c r="G69" s="9" t="n">
        <f>60081500</f>
        <v>6.00815E7</v>
      </c>
      <c r="H69" s="8"/>
      <c r="I69" s="9" t="str">
        <f>"－"</f>
        <v>－</v>
      </c>
      <c r="J69" s="8"/>
      <c r="K69" s="9" t="n">
        <f>49</f>
        <v>49.0</v>
      </c>
    </row>
    <row r="70">
      <c r="A70" s="6" t="s">
        <v>27</v>
      </c>
      <c r="B70" s="7" t="s">
        <v>51</v>
      </c>
      <c r="C70" s="7" t="s">
        <v>52</v>
      </c>
      <c r="D70" s="8"/>
      <c r="E70" s="9" t="n">
        <f>11</f>
        <v>11.0</v>
      </c>
      <c r="F70" s="8"/>
      <c r="G70" s="9" t="n">
        <f>165124500</f>
        <v>1.651245E8</v>
      </c>
      <c r="H70" s="8"/>
      <c r="I70" s="9" t="str">
        <f>"－"</f>
        <v>－</v>
      </c>
      <c r="J70" s="8"/>
      <c r="K70" s="9" t="n">
        <f>49</f>
        <v>49.0</v>
      </c>
    </row>
    <row r="71">
      <c r="A71" s="6" t="s">
        <v>28</v>
      </c>
      <c r="B71" s="7" t="s">
        <v>51</v>
      </c>
      <c r="C71" s="7" t="s">
        <v>52</v>
      </c>
      <c r="D71" s="8"/>
      <c r="E71" s="9" t="n">
        <f>4</f>
        <v>4.0</v>
      </c>
      <c r="F71" s="8"/>
      <c r="G71" s="9" t="n">
        <f>60026000</f>
        <v>6.0026E7</v>
      </c>
      <c r="H71" s="8"/>
      <c r="I71" s="9" t="str">
        <f>"－"</f>
        <v>－</v>
      </c>
      <c r="J71" s="8"/>
      <c r="K71" s="9" t="n">
        <f>49</f>
        <v>49.0</v>
      </c>
    </row>
    <row r="72">
      <c r="A72" s="6" t="s">
        <v>29</v>
      </c>
      <c r="B72" s="7" t="s">
        <v>51</v>
      </c>
      <c r="C72" s="7" t="s">
        <v>52</v>
      </c>
      <c r="D72" s="8"/>
      <c r="E72" s="9"/>
      <c r="F72" s="8"/>
      <c r="G72" s="9"/>
      <c r="H72" s="8"/>
      <c r="I72" s="9"/>
      <c r="J72" s="8"/>
      <c r="K72" s="9"/>
    </row>
    <row r="73">
      <c r="A73" s="6" t="s">
        <v>30</v>
      </c>
      <c r="B73" s="7" t="s">
        <v>51</v>
      </c>
      <c r="C73" s="7" t="s">
        <v>52</v>
      </c>
      <c r="D73" s="8"/>
      <c r="E73" s="9"/>
      <c r="F73" s="8"/>
      <c r="G73" s="9"/>
      <c r="H73" s="8"/>
      <c r="I73" s="9"/>
      <c r="J73" s="8"/>
      <c r="K73" s="9"/>
    </row>
    <row r="74">
      <c r="A74" s="6" t="s">
        <v>31</v>
      </c>
      <c r="B74" s="7" t="s">
        <v>51</v>
      </c>
      <c r="C74" s="7" t="s">
        <v>52</v>
      </c>
      <c r="D74" s="8"/>
      <c r="E74" s="9"/>
      <c r="F74" s="8"/>
      <c r="G74" s="9"/>
      <c r="H74" s="8"/>
      <c r="I74" s="9"/>
      <c r="J74" s="8"/>
      <c r="K74" s="9"/>
    </row>
    <row r="75">
      <c r="A75" s="6" t="s">
        <v>32</v>
      </c>
      <c r="B75" s="7" t="s">
        <v>51</v>
      </c>
      <c r="C75" s="7" t="s">
        <v>52</v>
      </c>
      <c r="D75" s="8"/>
      <c r="E75" s="9" t="n">
        <f>17</f>
        <v>17.0</v>
      </c>
      <c r="F75" s="8"/>
      <c r="G75" s="9" t="n">
        <f>255215000</f>
        <v>2.55215E8</v>
      </c>
      <c r="H75" s="8"/>
      <c r="I75" s="9" t="n">
        <f>4</f>
        <v>4.0</v>
      </c>
      <c r="J75" s="8"/>
      <c r="K75" s="9" t="n">
        <f>45</f>
        <v>45.0</v>
      </c>
    </row>
    <row r="76">
      <c r="A76" s="6" t="s">
        <v>33</v>
      </c>
      <c r="B76" s="7" t="s">
        <v>51</v>
      </c>
      <c r="C76" s="7" t="s">
        <v>52</v>
      </c>
      <c r="D76" s="8"/>
      <c r="E76" s="9" t="n">
        <f>2</f>
        <v>2.0</v>
      </c>
      <c r="F76" s="8"/>
      <c r="G76" s="9" t="n">
        <f>30007000</f>
        <v>3.0007E7</v>
      </c>
      <c r="H76" s="8"/>
      <c r="I76" s="9" t="str">
        <f>"－"</f>
        <v>－</v>
      </c>
      <c r="J76" s="8"/>
      <c r="K76" s="9" t="n">
        <f>45</f>
        <v>45.0</v>
      </c>
    </row>
    <row r="77">
      <c r="A77" s="6" t="s">
        <v>34</v>
      </c>
      <c r="B77" s="7" t="s">
        <v>51</v>
      </c>
      <c r="C77" s="7" t="s">
        <v>52</v>
      </c>
      <c r="D77" s="8"/>
      <c r="E77" s="9" t="n">
        <f>2</f>
        <v>2.0</v>
      </c>
      <c r="F77" s="8"/>
      <c r="G77" s="9" t="n">
        <f>29985000</f>
        <v>2.9985E7</v>
      </c>
      <c r="H77" s="8"/>
      <c r="I77" s="9" t="str">
        <f>"－"</f>
        <v>－</v>
      </c>
      <c r="J77" s="8"/>
      <c r="K77" s="9" t="n">
        <f>45</f>
        <v>45.0</v>
      </c>
    </row>
    <row r="78">
      <c r="A78" s="6" t="s">
        <v>35</v>
      </c>
      <c r="B78" s="7" t="s">
        <v>51</v>
      </c>
      <c r="C78" s="7" t="s">
        <v>52</v>
      </c>
      <c r="D78" s="8" t="s">
        <v>49</v>
      </c>
      <c r="E78" s="9" t="n">
        <f>54</f>
        <v>54.0</v>
      </c>
      <c r="F78" s="8" t="s">
        <v>49</v>
      </c>
      <c r="G78" s="9" t="n">
        <f>809459000</f>
        <v>8.09459E8</v>
      </c>
      <c r="H78" s="8"/>
      <c r="I78" s="9" t="str">
        <f>"－"</f>
        <v>－</v>
      </c>
      <c r="J78" s="8"/>
      <c r="K78" s="9" t="n">
        <f>57</f>
        <v>57.0</v>
      </c>
    </row>
    <row r="79">
      <c r="A79" s="6" t="s">
        <v>36</v>
      </c>
      <c r="B79" s="7" t="s">
        <v>51</v>
      </c>
      <c r="C79" s="7" t="s">
        <v>52</v>
      </c>
      <c r="D79" s="8"/>
      <c r="E79" s="9" t="n">
        <f>4</f>
        <v>4.0</v>
      </c>
      <c r="F79" s="8"/>
      <c r="G79" s="9" t="n">
        <f>60012500</f>
        <v>6.00125E7</v>
      </c>
      <c r="H79" s="8"/>
      <c r="I79" s="9" t="str">
        <f>"－"</f>
        <v>－</v>
      </c>
      <c r="J79" s="8"/>
      <c r="K79" s="9" t="n">
        <f>61</f>
        <v>61.0</v>
      </c>
    </row>
    <row r="80">
      <c r="A80" s="6" t="s">
        <v>37</v>
      </c>
      <c r="B80" s="7" t="s">
        <v>51</v>
      </c>
      <c r="C80" s="7" t="s">
        <v>52</v>
      </c>
      <c r="D80" s="8"/>
      <c r="E80" s="9"/>
      <c r="F80" s="8"/>
      <c r="G80" s="9"/>
      <c r="H80" s="8"/>
      <c r="I80" s="9"/>
      <c r="J80" s="8"/>
      <c r="K80" s="9"/>
    </row>
    <row r="81">
      <c r="A81" s="6" t="s">
        <v>38</v>
      </c>
      <c r="B81" s="7" t="s">
        <v>51</v>
      </c>
      <c r="C81" s="7" t="s">
        <v>52</v>
      </c>
      <c r="D81" s="8"/>
      <c r="E81" s="9"/>
      <c r="F81" s="8"/>
      <c r="G81" s="9"/>
      <c r="H81" s="8"/>
      <c r="I81" s="9"/>
      <c r="J81" s="8"/>
      <c r="K81" s="9"/>
    </row>
    <row r="82">
      <c r="A82" s="6" t="s">
        <v>39</v>
      </c>
      <c r="B82" s="7" t="s">
        <v>51</v>
      </c>
      <c r="C82" s="7" t="s">
        <v>52</v>
      </c>
      <c r="D82" s="8"/>
      <c r="E82" s="9" t="n">
        <f>3</f>
        <v>3.0</v>
      </c>
      <c r="F82" s="8"/>
      <c r="G82" s="9" t="n">
        <f>45069000</f>
        <v>4.5069E7</v>
      </c>
      <c r="H82" s="8"/>
      <c r="I82" s="9" t="str">
        <f>"－"</f>
        <v>－</v>
      </c>
      <c r="J82" s="8" t="s">
        <v>49</v>
      </c>
      <c r="K82" s="9" t="n">
        <f>64</f>
        <v>64.0</v>
      </c>
    </row>
    <row r="83">
      <c r="A83" s="6" t="s">
        <v>40</v>
      </c>
      <c r="B83" s="7" t="s">
        <v>51</v>
      </c>
      <c r="C83" s="7" t="s">
        <v>52</v>
      </c>
      <c r="D83" s="8"/>
      <c r="E83" s="9" t="n">
        <f>18</f>
        <v>18.0</v>
      </c>
      <c r="F83" s="8"/>
      <c r="G83" s="9" t="n">
        <f>270516500</f>
        <v>2.705165E8</v>
      </c>
      <c r="H83" s="8"/>
      <c r="I83" s="9" t="str">
        <f>"－"</f>
        <v>－</v>
      </c>
      <c r="J83" s="8"/>
      <c r="K83" s="9" t="n">
        <f>63</f>
        <v>63.0</v>
      </c>
    </row>
    <row r="84">
      <c r="A84" s="6" t="s">
        <v>41</v>
      </c>
      <c r="B84" s="7" t="s">
        <v>51</v>
      </c>
      <c r="C84" s="7" t="s">
        <v>52</v>
      </c>
      <c r="D84" s="8"/>
      <c r="E84" s="9"/>
      <c r="F84" s="8"/>
      <c r="G84" s="9"/>
      <c r="H84" s="8"/>
      <c r="I84" s="9"/>
      <c r="J84" s="8"/>
      <c r="K84" s="9"/>
    </row>
    <row r="85">
      <c r="A85" s="6" t="s">
        <v>42</v>
      </c>
      <c r="B85" s="7" t="s">
        <v>51</v>
      </c>
      <c r="C85" s="7" t="s">
        <v>52</v>
      </c>
      <c r="D85" s="8"/>
      <c r="E85" s="9" t="n">
        <f>6</f>
        <v>6.0</v>
      </c>
      <c r="F85" s="8"/>
      <c r="G85" s="9" t="n">
        <f>90262000</f>
        <v>9.0262E7</v>
      </c>
      <c r="H85" s="8"/>
      <c r="I85" s="9" t="str">
        <f>"－"</f>
        <v>－</v>
      </c>
      <c r="J85" s="8"/>
      <c r="K85" s="9" t="n">
        <f>59</f>
        <v>59.0</v>
      </c>
    </row>
    <row r="86">
      <c r="A86" s="6" t="s">
        <v>43</v>
      </c>
      <c r="B86" s="7" t="s">
        <v>51</v>
      </c>
      <c r="C86" s="7" t="s">
        <v>52</v>
      </c>
      <c r="D86" s="8"/>
      <c r="E86" s="9" t="n">
        <f>5</f>
        <v>5.0</v>
      </c>
      <c r="F86" s="8"/>
      <c r="G86" s="9" t="n">
        <f>75137000</f>
        <v>7.5137E7</v>
      </c>
      <c r="H86" s="8"/>
      <c r="I86" s="9" t="str">
        <f>"－"</f>
        <v>－</v>
      </c>
      <c r="J86" s="8"/>
      <c r="K86" s="9" t="n">
        <f>54</f>
        <v>54.0</v>
      </c>
    </row>
    <row r="87">
      <c r="A87" s="6" t="s">
        <v>44</v>
      </c>
      <c r="B87" s="7" t="s">
        <v>51</v>
      </c>
      <c r="C87" s="7" t="s">
        <v>52</v>
      </c>
      <c r="D87" s="8"/>
      <c r="E87" s="9"/>
      <c r="F87" s="8"/>
      <c r="G87" s="9"/>
      <c r="H87" s="8"/>
      <c r="I87" s="9"/>
      <c r="J87" s="8"/>
      <c r="K87" s="9"/>
    </row>
    <row r="88">
      <c r="A88" s="6" t="s">
        <v>45</v>
      </c>
      <c r="B88" s="7" t="s">
        <v>51</v>
      </c>
      <c r="C88" s="7" t="s">
        <v>52</v>
      </c>
      <c r="D88" s="8"/>
      <c r="E88" s="9"/>
      <c r="F88" s="8"/>
      <c r="G88" s="9"/>
      <c r="H88" s="8"/>
      <c r="I88" s="9"/>
      <c r="J88" s="8"/>
      <c r="K88" s="9"/>
    </row>
    <row r="89">
      <c r="A89" s="6" t="s">
        <v>46</v>
      </c>
      <c r="B89" s="7" t="s">
        <v>51</v>
      </c>
      <c r="C89" s="7" t="s">
        <v>52</v>
      </c>
      <c r="D89" s="8"/>
      <c r="E89" s="9" t="n">
        <f>3</f>
        <v>3.0</v>
      </c>
      <c r="F89" s="8"/>
      <c r="G89" s="9" t="n">
        <f>45138500</f>
        <v>4.51385E7</v>
      </c>
      <c r="H89" s="8"/>
      <c r="I89" s="9" t="str">
        <f>"－"</f>
        <v>－</v>
      </c>
      <c r="J89" s="8"/>
      <c r="K89" s="9" t="n">
        <f>57</f>
        <v>57.0</v>
      </c>
    </row>
    <row r="90">
      <c r="A90" s="6" t="s">
        <v>16</v>
      </c>
      <c r="B90" s="7" t="s">
        <v>53</v>
      </c>
      <c r="C90" s="7" t="s">
        <v>54</v>
      </c>
      <c r="D90" s="8" t="s">
        <v>19</v>
      </c>
      <c r="E90" s="9" t="str">
        <f>"－"</f>
        <v>－</v>
      </c>
      <c r="F90" s="8" t="s">
        <v>19</v>
      </c>
      <c r="G90" s="9" t="str">
        <f>"－"</f>
        <v>－</v>
      </c>
      <c r="H90" s="8" t="s">
        <v>19</v>
      </c>
      <c r="I90" s="9" t="str">
        <f>"－"</f>
        <v>－</v>
      </c>
      <c r="J90" s="8" t="s">
        <v>19</v>
      </c>
      <c r="K90" s="9" t="str">
        <f>"－"</f>
        <v>－</v>
      </c>
    </row>
    <row r="91">
      <c r="A91" s="6" t="s">
        <v>20</v>
      </c>
      <c r="B91" s="7" t="s">
        <v>53</v>
      </c>
      <c r="C91" s="7" t="s">
        <v>54</v>
      </c>
      <c r="D91" s="8"/>
      <c r="E91" s="9" t="str">
        <f>"－"</f>
        <v>－</v>
      </c>
      <c r="F91" s="8"/>
      <c r="G91" s="9" t="str">
        <f>"－"</f>
        <v>－</v>
      </c>
      <c r="H91" s="8"/>
      <c r="I91" s="9" t="str">
        <f>"－"</f>
        <v>－</v>
      </c>
      <c r="J91" s="8"/>
      <c r="K91" s="9" t="str">
        <f>"－"</f>
        <v>－</v>
      </c>
    </row>
    <row r="92">
      <c r="A92" s="6" t="s">
        <v>21</v>
      </c>
      <c r="B92" s="7" t="s">
        <v>53</v>
      </c>
      <c r="C92" s="7" t="s">
        <v>54</v>
      </c>
      <c r="D92" s="8"/>
      <c r="E92" s="9" t="str">
        <f>"－"</f>
        <v>－</v>
      </c>
      <c r="F92" s="8"/>
      <c r="G92" s="9" t="str">
        <f>"－"</f>
        <v>－</v>
      </c>
      <c r="H92" s="8"/>
      <c r="I92" s="9" t="str">
        <f>"－"</f>
        <v>－</v>
      </c>
      <c r="J92" s="8"/>
      <c r="K92" s="9" t="str">
        <f>"－"</f>
        <v>－</v>
      </c>
    </row>
    <row r="93">
      <c r="A93" s="6" t="s">
        <v>22</v>
      </c>
      <c r="B93" s="7" t="s">
        <v>53</v>
      </c>
      <c r="C93" s="7" t="s">
        <v>54</v>
      </c>
      <c r="D93" s="8"/>
      <c r="E93" s="9" t="str">
        <f>"－"</f>
        <v>－</v>
      </c>
      <c r="F93" s="8"/>
      <c r="G93" s="9" t="str">
        <f>"－"</f>
        <v>－</v>
      </c>
      <c r="H93" s="8"/>
      <c r="I93" s="9" t="str">
        <f>"－"</f>
        <v>－</v>
      </c>
      <c r="J93" s="8"/>
      <c r="K93" s="9" t="str">
        <f>"－"</f>
        <v>－</v>
      </c>
    </row>
    <row r="94">
      <c r="A94" s="6" t="s">
        <v>23</v>
      </c>
      <c r="B94" s="7" t="s">
        <v>53</v>
      </c>
      <c r="C94" s="7" t="s">
        <v>54</v>
      </c>
      <c r="D94" s="8"/>
      <c r="E94" s="9"/>
      <c r="F94" s="8"/>
      <c r="G94" s="9"/>
      <c r="H94" s="8"/>
      <c r="I94" s="9"/>
      <c r="J94" s="8"/>
      <c r="K94" s="9"/>
    </row>
    <row r="95">
      <c r="A95" s="6" t="s">
        <v>24</v>
      </c>
      <c r="B95" s="7" t="s">
        <v>53</v>
      </c>
      <c r="C95" s="7" t="s">
        <v>54</v>
      </c>
      <c r="D95" s="8"/>
      <c r="E95" s="9"/>
      <c r="F95" s="8"/>
      <c r="G95" s="9"/>
      <c r="H95" s="8"/>
      <c r="I95" s="9"/>
      <c r="J95" s="8"/>
      <c r="K95" s="9"/>
    </row>
    <row r="96">
      <c r="A96" s="6" t="s">
        <v>25</v>
      </c>
      <c r="B96" s="7" t="s">
        <v>53</v>
      </c>
      <c r="C96" s="7" t="s">
        <v>54</v>
      </c>
      <c r="D96" s="8"/>
      <c r="E96" s="9" t="str">
        <f>"－"</f>
        <v>－</v>
      </c>
      <c r="F96" s="8"/>
      <c r="G96" s="9" t="str">
        <f>"－"</f>
        <v>－</v>
      </c>
      <c r="H96" s="8"/>
      <c r="I96" s="9" t="str">
        <f>"－"</f>
        <v>－</v>
      </c>
      <c r="J96" s="8"/>
      <c r="K96" s="9" t="str">
        <f>"－"</f>
        <v>－</v>
      </c>
    </row>
    <row r="97">
      <c r="A97" s="6" t="s">
        <v>26</v>
      </c>
      <c r="B97" s="7" t="s">
        <v>53</v>
      </c>
      <c r="C97" s="7" t="s">
        <v>54</v>
      </c>
      <c r="D97" s="8"/>
      <c r="E97" s="9" t="str">
        <f>"－"</f>
        <v>－</v>
      </c>
      <c r="F97" s="8"/>
      <c r="G97" s="9" t="str">
        <f>"－"</f>
        <v>－</v>
      </c>
      <c r="H97" s="8"/>
      <c r="I97" s="9" t="str">
        <f>"－"</f>
        <v>－</v>
      </c>
      <c r="J97" s="8"/>
      <c r="K97" s="9" t="str">
        <f>"－"</f>
        <v>－</v>
      </c>
    </row>
    <row r="98">
      <c r="A98" s="6" t="s">
        <v>27</v>
      </c>
      <c r="B98" s="7" t="s">
        <v>53</v>
      </c>
      <c r="C98" s="7" t="s">
        <v>54</v>
      </c>
      <c r="D98" s="8"/>
      <c r="E98" s="9" t="str">
        <f>"－"</f>
        <v>－</v>
      </c>
      <c r="F98" s="8"/>
      <c r="G98" s="9" t="str">
        <f>"－"</f>
        <v>－</v>
      </c>
      <c r="H98" s="8"/>
      <c r="I98" s="9" t="str">
        <f>"－"</f>
        <v>－</v>
      </c>
      <c r="J98" s="8"/>
      <c r="K98" s="9" t="str">
        <f>"－"</f>
        <v>－</v>
      </c>
    </row>
    <row r="99">
      <c r="A99" s="6" t="s">
        <v>28</v>
      </c>
      <c r="B99" s="7" t="s">
        <v>53</v>
      </c>
      <c r="C99" s="7" t="s">
        <v>54</v>
      </c>
      <c r="D99" s="8"/>
      <c r="E99" s="9" t="str">
        <f>"－"</f>
        <v>－</v>
      </c>
      <c r="F99" s="8"/>
      <c r="G99" s="9" t="str">
        <f>"－"</f>
        <v>－</v>
      </c>
      <c r="H99" s="8"/>
      <c r="I99" s="9" t="str">
        <f>"－"</f>
        <v>－</v>
      </c>
      <c r="J99" s="8"/>
      <c r="K99" s="9" t="str">
        <f>"－"</f>
        <v>－</v>
      </c>
    </row>
    <row r="100">
      <c r="A100" s="6" t="s">
        <v>29</v>
      </c>
      <c r="B100" s="7" t="s">
        <v>53</v>
      </c>
      <c r="C100" s="7" t="s">
        <v>54</v>
      </c>
      <c r="D100" s="8"/>
      <c r="E100" s="9"/>
      <c r="F100" s="8"/>
      <c r="G100" s="9"/>
      <c r="H100" s="8"/>
      <c r="I100" s="9"/>
      <c r="J100" s="8"/>
      <c r="K100" s="9"/>
    </row>
    <row r="101">
      <c r="A101" s="6" t="s">
        <v>30</v>
      </c>
      <c r="B101" s="7" t="s">
        <v>53</v>
      </c>
      <c r="C101" s="7" t="s">
        <v>54</v>
      </c>
      <c r="D101" s="8"/>
      <c r="E101" s="9"/>
      <c r="F101" s="8"/>
      <c r="G101" s="9"/>
      <c r="H101" s="8"/>
      <c r="I101" s="9"/>
      <c r="J101" s="8"/>
      <c r="K101" s="9"/>
    </row>
    <row r="102">
      <c r="A102" s="6" t="s">
        <v>31</v>
      </c>
      <c r="B102" s="7" t="s">
        <v>53</v>
      </c>
      <c r="C102" s="7" t="s">
        <v>54</v>
      </c>
      <c r="D102" s="8"/>
      <c r="E102" s="9"/>
      <c r="F102" s="8"/>
      <c r="G102" s="9"/>
      <c r="H102" s="8"/>
      <c r="I102" s="9"/>
      <c r="J102" s="8"/>
      <c r="K102" s="9"/>
    </row>
    <row r="103">
      <c r="A103" s="6" t="s">
        <v>32</v>
      </c>
      <c r="B103" s="7" t="s">
        <v>53</v>
      </c>
      <c r="C103" s="7" t="s">
        <v>54</v>
      </c>
      <c r="D103" s="8"/>
      <c r="E103" s="9" t="str">
        <f>"－"</f>
        <v>－</v>
      </c>
      <c r="F103" s="8"/>
      <c r="G103" s="9" t="str">
        <f>"－"</f>
        <v>－</v>
      </c>
      <c r="H103" s="8"/>
      <c r="I103" s="9" t="str">
        <f>"－"</f>
        <v>－</v>
      </c>
      <c r="J103" s="8"/>
      <c r="K103" s="9" t="str">
        <f>"－"</f>
        <v>－</v>
      </c>
    </row>
    <row r="104">
      <c r="A104" s="6" t="s">
        <v>33</v>
      </c>
      <c r="B104" s="7" t="s">
        <v>53</v>
      </c>
      <c r="C104" s="7" t="s">
        <v>54</v>
      </c>
      <c r="D104" s="8"/>
      <c r="E104" s="9" t="str">
        <f>"－"</f>
        <v>－</v>
      </c>
      <c r="F104" s="8"/>
      <c r="G104" s="9" t="str">
        <f>"－"</f>
        <v>－</v>
      </c>
      <c r="H104" s="8"/>
      <c r="I104" s="9" t="str">
        <f>"－"</f>
        <v>－</v>
      </c>
      <c r="J104" s="8"/>
      <c r="K104" s="9" t="str">
        <f>"－"</f>
        <v>－</v>
      </c>
    </row>
    <row r="105">
      <c r="A105" s="6" t="s">
        <v>34</v>
      </c>
      <c r="B105" s="7" t="s">
        <v>53</v>
      </c>
      <c r="C105" s="7" t="s">
        <v>54</v>
      </c>
      <c r="D105" s="8"/>
      <c r="E105" s="9" t="str">
        <f>"－"</f>
        <v>－</v>
      </c>
      <c r="F105" s="8"/>
      <c r="G105" s="9" t="str">
        <f>"－"</f>
        <v>－</v>
      </c>
      <c r="H105" s="8"/>
      <c r="I105" s="9" t="str">
        <f>"－"</f>
        <v>－</v>
      </c>
      <c r="J105" s="8"/>
      <c r="K105" s="9" t="str">
        <f>"－"</f>
        <v>－</v>
      </c>
    </row>
    <row r="106">
      <c r="A106" s="6" t="s">
        <v>35</v>
      </c>
      <c r="B106" s="7" t="s">
        <v>53</v>
      </c>
      <c r="C106" s="7" t="s">
        <v>54</v>
      </c>
      <c r="D106" s="8"/>
      <c r="E106" s="9" t="str">
        <f>"－"</f>
        <v>－</v>
      </c>
      <c r="F106" s="8"/>
      <c r="G106" s="9" t="str">
        <f>"－"</f>
        <v>－</v>
      </c>
      <c r="H106" s="8"/>
      <c r="I106" s="9" t="str">
        <f>"－"</f>
        <v>－</v>
      </c>
      <c r="J106" s="8"/>
      <c r="K106" s="9" t="str">
        <f>"－"</f>
        <v>－</v>
      </c>
    </row>
    <row r="107">
      <c r="A107" s="6" t="s">
        <v>36</v>
      </c>
      <c r="B107" s="7" t="s">
        <v>53</v>
      </c>
      <c r="C107" s="7" t="s">
        <v>54</v>
      </c>
      <c r="D107" s="8"/>
      <c r="E107" s="9" t="str">
        <f>"－"</f>
        <v>－</v>
      </c>
      <c r="F107" s="8"/>
      <c r="G107" s="9" t="str">
        <f>"－"</f>
        <v>－</v>
      </c>
      <c r="H107" s="8"/>
      <c r="I107" s="9" t="str">
        <f>"－"</f>
        <v>－</v>
      </c>
      <c r="J107" s="8"/>
      <c r="K107" s="9" t="str">
        <f>"－"</f>
        <v>－</v>
      </c>
    </row>
    <row r="108">
      <c r="A108" s="6" t="s">
        <v>37</v>
      </c>
      <c r="B108" s="7" t="s">
        <v>53</v>
      </c>
      <c r="C108" s="7" t="s">
        <v>54</v>
      </c>
      <c r="D108" s="8"/>
      <c r="E108" s="9"/>
      <c r="F108" s="8"/>
      <c r="G108" s="9"/>
      <c r="H108" s="8"/>
      <c r="I108" s="9"/>
      <c r="J108" s="8"/>
      <c r="K108" s="9"/>
    </row>
    <row r="109">
      <c r="A109" s="6" t="s">
        <v>38</v>
      </c>
      <c r="B109" s="7" t="s">
        <v>53</v>
      </c>
      <c r="C109" s="7" t="s">
        <v>54</v>
      </c>
      <c r="D109" s="8"/>
      <c r="E109" s="9"/>
      <c r="F109" s="8"/>
      <c r="G109" s="9"/>
      <c r="H109" s="8"/>
      <c r="I109" s="9"/>
      <c r="J109" s="8"/>
      <c r="K109" s="9"/>
    </row>
    <row r="110">
      <c r="A110" s="6" t="s">
        <v>39</v>
      </c>
      <c r="B110" s="7" t="s">
        <v>53</v>
      </c>
      <c r="C110" s="7" t="s">
        <v>54</v>
      </c>
      <c r="D110" s="8"/>
      <c r="E110" s="9" t="str">
        <f>"－"</f>
        <v>－</v>
      </c>
      <c r="F110" s="8"/>
      <c r="G110" s="9" t="str">
        <f>"－"</f>
        <v>－</v>
      </c>
      <c r="H110" s="8"/>
      <c r="I110" s="9" t="str">
        <f>"－"</f>
        <v>－</v>
      </c>
      <c r="J110" s="8"/>
      <c r="K110" s="9" t="str">
        <f>"－"</f>
        <v>－</v>
      </c>
    </row>
    <row r="111">
      <c r="A111" s="6" t="s">
        <v>40</v>
      </c>
      <c r="B111" s="7" t="s">
        <v>53</v>
      </c>
      <c r="C111" s="7" t="s">
        <v>54</v>
      </c>
      <c r="D111" s="8"/>
      <c r="E111" s="9" t="str">
        <f>"－"</f>
        <v>－</v>
      </c>
      <c r="F111" s="8"/>
      <c r="G111" s="9" t="str">
        <f>"－"</f>
        <v>－</v>
      </c>
      <c r="H111" s="8"/>
      <c r="I111" s="9" t="str">
        <f>"－"</f>
        <v>－</v>
      </c>
      <c r="J111" s="8"/>
      <c r="K111" s="9" t="str">
        <f>"－"</f>
        <v>－</v>
      </c>
    </row>
    <row r="112">
      <c r="A112" s="6" t="s">
        <v>41</v>
      </c>
      <c r="B112" s="7" t="s">
        <v>53</v>
      </c>
      <c r="C112" s="7" t="s">
        <v>54</v>
      </c>
      <c r="D112" s="8"/>
      <c r="E112" s="9"/>
      <c r="F112" s="8"/>
      <c r="G112" s="9"/>
      <c r="H112" s="8"/>
      <c r="I112" s="9"/>
      <c r="J112" s="8"/>
      <c r="K112" s="9"/>
    </row>
    <row r="113">
      <c r="A113" s="6" t="s">
        <v>42</v>
      </c>
      <c r="B113" s="7" t="s">
        <v>53</v>
      </c>
      <c r="C113" s="7" t="s">
        <v>54</v>
      </c>
      <c r="D113" s="8"/>
      <c r="E113" s="9" t="str">
        <f>"－"</f>
        <v>－</v>
      </c>
      <c r="F113" s="8"/>
      <c r="G113" s="9" t="str">
        <f>"－"</f>
        <v>－</v>
      </c>
      <c r="H113" s="8"/>
      <c r="I113" s="9" t="str">
        <f>"－"</f>
        <v>－</v>
      </c>
      <c r="J113" s="8"/>
      <c r="K113" s="9" t="str">
        <f>"－"</f>
        <v>－</v>
      </c>
    </row>
    <row r="114">
      <c r="A114" s="6" t="s">
        <v>43</v>
      </c>
      <c r="B114" s="7" t="s">
        <v>53</v>
      </c>
      <c r="C114" s="7" t="s">
        <v>54</v>
      </c>
      <c r="D114" s="8"/>
      <c r="E114" s="9" t="str">
        <f>"－"</f>
        <v>－</v>
      </c>
      <c r="F114" s="8"/>
      <c r="G114" s="9" t="str">
        <f>"－"</f>
        <v>－</v>
      </c>
      <c r="H114" s="8"/>
      <c r="I114" s="9" t="str">
        <f>"－"</f>
        <v>－</v>
      </c>
      <c r="J114" s="8"/>
      <c r="K114" s="9" t="str">
        <f>"－"</f>
        <v>－</v>
      </c>
    </row>
    <row r="115">
      <c r="A115" s="6" t="s">
        <v>44</v>
      </c>
      <c r="B115" s="7" t="s">
        <v>53</v>
      </c>
      <c r="C115" s="7" t="s">
        <v>54</v>
      </c>
      <c r="D115" s="8"/>
      <c r="E115" s="9"/>
      <c r="F115" s="8"/>
      <c r="G115" s="9"/>
      <c r="H115" s="8"/>
      <c r="I115" s="9"/>
      <c r="J115" s="8"/>
      <c r="K115" s="9"/>
    </row>
    <row r="116">
      <c r="A116" s="6" t="s">
        <v>45</v>
      </c>
      <c r="B116" s="7" t="s">
        <v>53</v>
      </c>
      <c r="C116" s="7" t="s">
        <v>54</v>
      </c>
      <c r="D116" s="8"/>
      <c r="E116" s="9"/>
      <c r="F116" s="8"/>
      <c r="G116" s="9"/>
      <c r="H116" s="8"/>
      <c r="I116" s="9"/>
      <c r="J116" s="8"/>
      <c r="K116" s="9"/>
    </row>
    <row r="117">
      <c r="A117" s="6" t="s">
        <v>46</v>
      </c>
      <c r="B117" s="7" t="s">
        <v>53</v>
      </c>
      <c r="C117" s="7" t="s">
        <v>54</v>
      </c>
      <c r="D117" s="8"/>
      <c r="E117" s="9" t="str">
        <f>"－"</f>
        <v>－</v>
      </c>
      <c r="F117" s="8"/>
      <c r="G117" s="9" t="str">
        <f>"－"</f>
        <v>－</v>
      </c>
      <c r="H117" s="8"/>
      <c r="I117" s="9" t="str">
        <f>"－"</f>
        <v>－</v>
      </c>
      <c r="J117" s="8"/>
      <c r="K117" s="9" t="str">
        <f>"－"</f>
        <v>－</v>
      </c>
    </row>
  </sheetData>
  <mergeCells count="12">
    <mergeCell ref="A1:C1"/>
    <mergeCell ref="A2:C2"/>
    <mergeCell ref="B4:B5"/>
    <mergeCell ref="C4:C5"/>
    <mergeCell ref="D4:E4"/>
    <mergeCell ref="H4:I4"/>
    <mergeCell ref="J4:K4"/>
    <mergeCell ref="D5:E5"/>
    <mergeCell ref="F5:G5"/>
    <mergeCell ref="H5:I5"/>
    <mergeCell ref="J5:K5"/>
    <mergeCell ref="F4:G4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7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BO_DM0031</vt:lpstr>
      <vt:lpstr>BO_DM0031!Print_Titles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2018-10-23T08:55:39Z</dcterms:created>
  <cp:lastPrinted>2019-03-19T04:26:27Z</cp:lastPrinted>
  <dcterms:modified xsi:type="dcterms:W3CDTF">2020-09-02T23:57:57Z</dcterms:modified>
</cp:coreProperties>
</file>