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<sst xmlns="http://schemas.openxmlformats.org/spreadsheetml/2006/main" count="412" uniqueCount="58">
  <si>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</si>
  <si>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</si>
  <si>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</si>
  <si>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</si>
  <si>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</si>
  <si>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</si>
  <si>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</si>
  <si>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</si>
  <si>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</si>
  <si>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</si>
  <si>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</si>
  <si>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</si>
  <si>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</si>
  <si>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</si>
  <si>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</si>
  <si>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</si>
  <si>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10.1</t>
  </si>
  <si>
    <t>中期国債先物</t>
  </si>
  <si>
    <t>5-year JGB Futures</t>
  </si>
  <si>
    <t>2</t>
  </si>
  <si>
    <t>3</t>
  </si>
  <si>
    <t>◎●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</si>
  <si>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</si>
  <si>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</si>
  <si>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</si>
  <si>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</si>
  <si>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</si>
  <si>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</si>
  <si>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</si>
  <si>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</si>
  <si>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</si>
  <si>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</si>
  <si>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</si>
  <si>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</si>
  <si>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</si>
  <si>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</si>
  <si>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</si>
  <si>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</si>
  <si>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</si>
  <si>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</si>
  <si>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</si>
  <si>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</si>
  <si>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</si>
  <si>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</si>
  <si>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</si>
  <si>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</si>
  <si>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</si>
  <si>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</si>
  <si>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</si>
  <si>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</si>
  <si>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</si>
  <si>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</si>
  <si>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●</t>
  </si>
  <si>
    <t>◎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</si>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</sst>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/>
      <c r="E6" s="9"/>
      <c r="F6" s="8"/>
      <c r="G6" s="9"/>
      <c r="H6" s="8"/>
      <c r="I6" s="9"/>
      <c r="J6" s="8"/>
      <c r="K6" s="9"/>
    </row>
    <row r="7">
      <c r="A7" s="6" t="s">
        <v>19</v>
      </c>
      <c r="B7" s="7" t="s">
        <v>17</v>
      </c>
      <c r="C7" s="7" t="s">
        <v>18</v>
      </c>
      <c r="D7" s="8"/>
      <c r="E7" s="9"/>
      <c r="F7" s="8"/>
      <c r="G7" s="9"/>
      <c r="H7" s="8"/>
      <c r="I7" s="9"/>
      <c r="J7" s="8"/>
      <c r="K7" s="9"/>
    </row>
    <row r="8">
      <c r="A8" s="6" t="s">
        <v>20</v>
      </c>
      <c r="B8" s="7" t="s">
        <v>17</v>
      </c>
      <c r="C8" s="7" t="s">
        <v>18</v>
      </c>
      <c r="D8" s="8" t="s">
        <v>21</v>
      </c>
      <c r="E8" s="9" t="str">
        <f>"－"</f>
        <v>－</v>
      </c>
      <c r="F8" s="8" t="s">
        <v>21</v>
      </c>
      <c r="G8" s="9" t="str">
        <f>"－"</f>
        <v>－</v>
      </c>
      <c r="H8" s="8" t="s">
        <v>21</v>
      </c>
      <c r="I8" s="9" t="str">
        <f>"－"</f>
        <v>－</v>
      </c>
      <c r="J8" s="8" t="s">
        <v>21</v>
      </c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/>
      <c r="F13" s="8"/>
      <c r="G13" s="9"/>
      <c r="H13" s="8"/>
      <c r="I13" s="9"/>
      <c r="J13" s="8"/>
      <c r="K13" s="9"/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/>
      <c r="F20" s="8"/>
      <c r="G20" s="9"/>
      <c r="H20" s="8"/>
      <c r="I20" s="9"/>
      <c r="J20" s="8"/>
      <c r="K20" s="9"/>
    </row>
    <row r="21">
      <c r="A21" s="6" t="s">
        <v>34</v>
      </c>
      <c r="B21" s="7" t="s">
        <v>17</v>
      </c>
      <c r="C21" s="7" t="s">
        <v>18</v>
      </c>
      <c r="D21" s="8"/>
      <c r="E21" s="9"/>
      <c r="F21" s="8"/>
      <c r="G21" s="9"/>
      <c r="H21" s="8"/>
      <c r="I21" s="9"/>
      <c r="J21" s="8"/>
      <c r="K21" s="9"/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/>
      <c r="F27" s="8"/>
      <c r="G27" s="9"/>
      <c r="H27" s="8"/>
      <c r="I27" s="9"/>
      <c r="J27" s="8"/>
      <c r="K27" s="9"/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/>
      <c r="F34" s="8"/>
      <c r="G34" s="9"/>
      <c r="H34" s="8"/>
      <c r="I34" s="9"/>
      <c r="J34" s="8"/>
      <c r="K34" s="9"/>
    </row>
    <row r="35">
      <c r="A35" s="6" t="s">
        <v>48</v>
      </c>
      <c r="B35" s="7" t="s">
        <v>17</v>
      </c>
      <c r="C35" s="7" t="s">
        <v>18</v>
      </c>
      <c r="D35" s="8"/>
      <c r="E35" s="9"/>
      <c r="F35" s="8"/>
      <c r="G35" s="9"/>
      <c r="H35" s="8"/>
      <c r="I35" s="9"/>
      <c r="J35" s="8"/>
      <c r="K35" s="9"/>
    </row>
    <row r="36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>
      <c r="A37" s="6" t="s">
        <v>16</v>
      </c>
      <c r="B37" s="7" t="s">
        <v>50</v>
      </c>
      <c r="C37" s="7" t="s">
        <v>51</v>
      </c>
      <c r="D37" s="8"/>
      <c r="E37" s="9"/>
      <c r="F37" s="8"/>
      <c r="G37" s="9"/>
      <c r="H37" s="8"/>
      <c r="I37" s="9"/>
      <c r="J37" s="8"/>
      <c r="K37" s="9"/>
    </row>
    <row r="38">
      <c r="A38" s="6" t="s">
        <v>19</v>
      </c>
      <c r="B38" s="7" t="s">
        <v>50</v>
      </c>
      <c r="C38" s="7" t="s">
        <v>51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20</v>
      </c>
      <c r="B39" s="7" t="s">
        <v>50</v>
      </c>
      <c r="C39" s="7" t="s">
        <v>51</v>
      </c>
      <c r="D39" s="8"/>
      <c r="E39" s="9" t="n">
        <f>22831</f>
        <v>22831.0</v>
      </c>
      <c r="F39" s="8"/>
      <c r="G39" s="9" t="n">
        <f>3390769360000</f>
        <v>3.39076936E12</v>
      </c>
      <c r="H39" s="8"/>
      <c r="I39" s="9" t="n">
        <f>5762</f>
        <v>5762.0</v>
      </c>
      <c r="J39" s="8"/>
      <c r="K39" s="9" t="n">
        <f>123963</f>
        <v>123963.0</v>
      </c>
    </row>
    <row r="40">
      <c r="A40" s="6" t="s">
        <v>22</v>
      </c>
      <c r="B40" s="7" t="s">
        <v>50</v>
      </c>
      <c r="C40" s="7" t="s">
        <v>51</v>
      </c>
      <c r="D40" s="8"/>
      <c r="E40" s="9" t="n">
        <f>30373</f>
        <v>30373.0</v>
      </c>
      <c r="F40" s="8"/>
      <c r="G40" s="9" t="n">
        <f>4521888440000</f>
        <v>4.52188844E12</v>
      </c>
      <c r="H40" s="8"/>
      <c r="I40" s="9" t="n">
        <f>7495</f>
        <v>7495.0</v>
      </c>
      <c r="J40" s="8"/>
      <c r="K40" s="9" t="n">
        <f>124702</f>
        <v>124702.0</v>
      </c>
    </row>
    <row r="41">
      <c r="A41" s="6" t="s">
        <v>23</v>
      </c>
      <c r="B41" s="7" t="s">
        <v>50</v>
      </c>
      <c r="C41" s="7" t="s">
        <v>51</v>
      </c>
      <c r="D41" s="8"/>
      <c r="E41" s="9" t="n">
        <f>22215</f>
        <v>22215.0</v>
      </c>
      <c r="F41" s="8"/>
      <c r="G41" s="9" t="n">
        <f>3311180260000</f>
        <v>3.31118026E12</v>
      </c>
      <c r="H41" s="8"/>
      <c r="I41" s="9" t="n">
        <f>4388</f>
        <v>4388.0</v>
      </c>
      <c r="J41" s="8"/>
      <c r="K41" s="9" t="n">
        <f>124624</f>
        <v>124624.0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20894</f>
        <v>20894.0</v>
      </c>
      <c r="F42" s="8"/>
      <c r="G42" s="9" t="n">
        <f>3109977770000</f>
        <v>3.10997777E12</v>
      </c>
      <c r="H42" s="8"/>
      <c r="I42" s="9" t="n">
        <f>2639</f>
        <v>2639.0</v>
      </c>
      <c r="J42" s="8"/>
      <c r="K42" s="9" t="n">
        <f>124182</f>
        <v>124182.0</v>
      </c>
    </row>
    <row r="43">
      <c r="A43" s="6" t="s">
        <v>25</v>
      </c>
      <c r="B43" s="7" t="s">
        <v>50</v>
      </c>
      <c r="C43" s="7" t="s">
        <v>51</v>
      </c>
      <c r="D43" s="8"/>
      <c r="E43" s="9" t="n">
        <f>19898</f>
        <v>19898.0</v>
      </c>
      <c r="F43" s="8"/>
      <c r="G43" s="9" t="n">
        <f>2957769820000</f>
        <v>2.95776982E12</v>
      </c>
      <c r="H43" s="8"/>
      <c r="I43" s="9" t="n">
        <f>2739</f>
        <v>2739.0</v>
      </c>
      <c r="J43" s="8" t="s">
        <v>52</v>
      </c>
      <c r="K43" s="9" t="n">
        <f>123045</f>
        <v>123045.0</v>
      </c>
    </row>
    <row r="44">
      <c r="A44" s="6" t="s">
        <v>26</v>
      </c>
      <c r="B44" s="7" t="s">
        <v>50</v>
      </c>
      <c r="C44" s="7" t="s">
        <v>51</v>
      </c>
      <c r="D44" s="8"/>
      <c r="E44" s="9"/>
      <c r="F44" s="8"/>
      <c r="G44" s="9"/>
      <c r="H44" s="8"/>
      <c r="I44" s="9"/>
      <c r="J44" s="8"/>
      <c r="K44" s="9"/>
    </row>
    <row r="45">
      <c r="A45" s="6" t="s">
        <v>27</v>
      </c>
      <c r="B45" s="7" t="s">
        <v>50</v>
      </c>
      <c r="C45" s="7" t="s">
        <v>51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28</v>
      </c>
      <c r="B46" s="7" t="s">
        <v>50</v>
      </c>
      <c r="C46" s="7" t="s">
        <v>51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29</v>
      </c>
      <c r="B47" s="7" t="s">
        <v>50</v>
      </c>
      <c r="C47" s="7" t="s">
        <v>51</v>
      </c>
      <c r="D47" s="8"/>
      <c r="E47" s="9" t="n">
        <f>20071</f>
        <v>20071.0</v>
      </c>
      <c r="F47" s="8"/>
      <c r="G47" s="9" t="n">
        <f>2977956330000</f>
        <v>2.97795633E12</v>
      </c>
      <c r="H47" s="8"/>
      <c r="I47" s="9" t="n">
        <f>4490</f>
        <v>4490.0</v>
      </c>
      <c r="J47" s="8"/>
      <c r="K47" s="9" t="n">
        <f>124115</f>
        <v>124115.0</v>
      </c>
    </row>
    <row r="48">
      <c r="A48" s="6" t="s">
        <v>30</v>
      </c>
      <c r="B48" s="7" t="s">
        <v>50</v>
      </c>
      <c r="C48" s="7" t="s">
        <v>51</v>
      </c>
      <c r="D48" s="8"/>
      <c r="E48" s="9" t="n">
        <f>21675</f>
        <v>21675.0</v>
      </c>
      <c r="F48" s="8"/>
      <c r="G48" s="9" t="n">
        <f>3215885290000</f>
        <v>3.21588529E12</v>
      </c>
      <c r="H48" s="8"/>
      <c r="I48" s="9" t="n">
        <f>4755</f>
        <v>4755.0</v>
      </c>
      <c r="J48" s="8"/>
      <c r="K48" s="9" t="n">
        <f>123947</f>
        <v>123947.0</v>
      </c>
    </row>
    <row r="49">
      <c r="A49" s="6" t="s">
        <v>31</v>
      </c>
      <c r="B49" s="7" t="s">
        <v>50</v>
      </c>
      <c r="C49" s="7" t="s">
        <v>51</v>
      </c>
      <c r="D49" s="8"/>
      <c r="E49" s="9" t="n">
        <f>17380</f>
        <v>17380.0</v>
      </c>
      <c r="F49" s="8"/>
      <c r="G49" s="9" t="n">
        <f>2578299810000</f>
        <v>2.57829981E12</v>
      </c>
      <c r="H49" s="8"/>
      <c r="I49" s="9" t="n">
        <f>5417</f>
        <v>5417.0</v>
      </c>
      <c r="J49" s="8"/>
      <c r="K49" s="9" t="n">
        <f>125248</f>
        <v>125248.0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26860</f>
        <v>26860.0</v>
      </c>
      <c r="F50" s="8"/>
      <c r="G50" s="9" t="n">
        <f>3984364210000</f>
        <v>3.98436421E12</v>
      </c>
      <c r="H50" s="8"/>
      <c r="I50" s="9" t="n">
        <f>5687</f>
        <v>5687.0</v>
      </c>
      <c r="J50" s="8"/>
      <c r="K50" s="9" t="n">
        <f>126249</f>
        <v>126249.0</v>
      </c>
    </row>
    <row r="51">
      <c r="A51" s="6" t="s">
        <v>33</v>
      </c>
      <c r="B51" s="7" t="s">
        <v>50</v>
      </c>
      <c r="C51" s="7" t="s">
        <v>51</v>
      </c>
      <c r="D51" s="8"/>
      <c r="E51" s="9"/>
      <c r="F51" s="8"/>
      <c r="G51" s="9"/>
      <c r="H51" s="8"/>
      <c r="I51" s="9"/>
      <c r="J51" s="8"/>
      <c r="K51" s="9"/>
    </row>
    <row r="52">
      <c r="A52" s="6" t="s">
        <v>34</v>
      </c>
      <c r="B52" s="7" t="s">
        <v>50</v>
      </c>
      <c r="C52" s="7" t="s">
        <v>51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35</v>
      </c>
      <c r="B53" s="7" t="s">
        <v>50</v>
      </c>
      <c r="C53" s="7" t="s">
        <v>51</v>
      </c>
      <c r="D53" s="8"/>
      <c r="E53" s="9" t="n">
        <f>20793</f>
        <v>20793.0</v>
      </c>
      <c r="F53" s="8"/>
      <c r="G53" s="9" t="n">
        <f>3082993680000</f>
        <v>3.08299368E12</v>
      </c>
      <c r="H53" s="8"/>
      <c r="I53" s="9" t="n">
        <f>4400</f>
        <v>4400.0</v>
      </c>
      <c r="J53" s="8"/>
      <c r="K53" s="9" t="n">
        <f>126835</f>
        <v>126835.0</v>
      </c>
    </row>
    <row r="54">
      <c r="A54" s="6" t="s">
        <v>36</v>
      </c>
      <c r="B54" s="7" t="s">
        <v>50</v>
      </c>
      <c r="C54" s="7" t="s">
        <v>51</v>
      </c>
      <c r="D54" s="8"/>
      <c r="E54" s="9" t="n">
        <f>19817</f>
        <v>19817.0</v>
      </c>
      <c r="F54" s="8"/>
      <c r="G54" s="9" t="n">
        <f>2937848450000</f>
        <v>2.93784845E12</v>
      </c>
      <c r="H54" s="8"/>
      <c r="I54" s="9" t="n">
        <f>4089</f>
        <v>4089.0</v>
      </c>
      <c r="J54" s="8"/>
      <c r="K54" s="9" t="n">
        <f>127068</f>
        <v>127068.0</v>
      </c>
    </row>
    <row r="55">
      <c r="A55" s="6" t="s">
        <v>37</v>
      </c>
      <c r="B55" s="7" t="s">
        <v>50</v>
      </c>
      <c r="C55" s="7" t="s">
        <v>51</v>
      </c>
      <c r="D55" s="8" t="s">
        <v>52</v>
      </c>
      <c r="E55" s="9" t="n">
        <f>15666</f>
        <v>15666.0</v>
      </c>
      <c r="F55" s="8" t="s">
        <v>52</v>
      </c>
      <c r="G55" s="9" t="n">
        <f>2321870490000</f>
        <v>2.32187049E12</v>
      </c>
      <c r="H55" s="8" t="s">
        <v>52</v>
      </c>
      <c r="I55" s="9" t="n">
        <f>2273</f>
        <v>2273.0</v>
      </c>
      <c r="J55" s="8"/>
      <c r="K55" s="9" t="n">
        <f>127209</f>
        <v>127209.0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23763</f>
        <v>23763.0</v>
      </c>
      <c r="F56" s="8"/>
      <c r="G56" s="9" t="n">
        <f>3516151190000</f>
        <v>3.51615119E12</v>
      </c>
      <c r="H56" s="8"/>
      <c r="I56" s="9" t="n">
        <f>5653</f>
        <v>5653.0</v>
      </c>
      <c r="J56" s="8"/>
      <c r="K56" s="9" t="n">
        <f>130248</f>
        <v>130248.0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32179</f>
        <v>32179.0</v>
      </c>
      <c r="F57" s="8"/>
      <c r="G57" s="9" t="n">
        <f>4753634950000</f>
        <v>4.75363495E12</v>
      </c>
      <c r="H57" s="8"/>
      <c r="I57" s="9" t="n">
        <f>5394</f>
        <v>5394.0</v>
      </c>
      <c r="J57" s="8"/>
      <c r="K57" s="9" t="n">
        <f>134403</f>
        <v>134403.0</v>
      </c>
    </row>
    <row r="58">
      <c r="A58" s="6" t="s">
        <v>40</v>
      </c>
      <c r="B58" s="7" t="s">
        <v>50</v>
      </c>
      <c r="C58" s="7" t="s">
        <v>51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41</v>
      </c>
      <c r="B59" s="7" t="s">
        <v>50</v>
      </c>
      <c r="C59" s="7" t="s">
        <v>51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42</v>
      </c>
      <c r="B60" s="7" t="s">
        <v>50</v>
      </c>
      <c r="C60" s="7" t="s">
        <v>51</v>
      </c>
      <c r="D60" s="8"/>
      <c r="E60" s="9" t="n">
        <f>27043</f>
        <v>27043.0</v>
      </c>
      <c r="F60" s="8"/>
      <c r="G60" s="9" t="n">
        <f>3994697270000</f>
        <v>3.99469727E12</v>
      </c>
      <c r="H60" s="8"/>
      <c r="I60" s="9" t="n">
        <f>7688</f>
        <v>7688.0</v>
      </c>
      <c r="J60" s="8"/>
      <c r="K60" s="9" t="n">
        <f>136009</f>
        <v>136009.0</v>
      </c>
    </row>
    <row r="61">
      <c r="A61" s="6" t="s">
        <v>43</v>
      </c>
      <c r="B61" s="7" t="s">
        <v>50</v>
      </c>
      <c r="C61" s="7" t="s">
        <v>51</v>
      </c>
      <c r="D61" s="8"/>
      <c r="E61" s="9" t="n">
        <f>19022</f>
        <v>19022.0</v>
      </c>
      <c r="F61" s="8"/>
      <c r="G61" s="9" t="n">
        <f>2813957480000</f>
        <v>2.81395748E12</v>
      </c>
      <c r="H61" s="8"/>
      <c r="I61" s="9" t="n">
        <f>2581</f>
        <v>2581.0</v>
      </c>
      <c r="J61" s="8"/>
      <c r="K61" s="9" t="n">
        <f>134379</f>
        <v>134379.0</v>
      </c>
    </row>
    <row r="62">
      <c r="A62" s="6" t="s">
        <v>44</v>
      </c>
      <c r="B62" s="7" t="s">
        <v>50</v>
      </c>
      <c r="C62" s="7" t="s">
        <v>51</v>
      </c>
      <c r="D62" s="8" t="s">
        <v>53</v>
      </c>
      <c r="E62" s="9" t="n">
        <f>35138</f>
        <v>35138.0</v>
      </c>
      <c r="F62" s="8" t="s">
        <v>53</v>
      </c>
      <c r="G62" s="9" t="n">
        <f>5212608950000</f>
        <v>5.21260895E12</v>
      </c>
      <c r="H62" s="8" t="s">
        <v>53</v>
      </c>
      <c r="I62" s="9" t="n">
        <f>8631</f>
        <v>8631.0</v>
      </c>
      <c r="J62" s="8" t="s">
        <v>53</v>
      </c>
      <c r="K62" s="9" t="n">
        <f>137513</f>
        <v>137513.0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30491</f>
        <v>30491.0</v>
      </c>
      <c r="F63" s="8"/>
      <c r="G63" s="9" t="n">
        <f>4530056440000</f>
        <v>4.53005644E12</v>
      </c>
      <c r="H63" s="8"/>
      <c r="I63" s="9" t="n">
        <f>7833</f>
        <v>7833.0</v>
      </c>
      <c r="J63" s="8"/>
      <c r="K63" s="9" t="n">
        <f>131867</f>
        <v>131867.0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32814</f>
        <v>32814.0</v>
      </c>
      <c r="F64" s="8"/>
      <c r="G64" s="9" t="n">
        <f>4880742120000</f>
        <v>4.88074212E12</v>
      </c>
      <c r="H64" s="8"/>
      <c r="I64" s="9" t="n">
        <f>6455</f>
        <v>6455.0</v>
      </c>
      <c r="J64" s="8"/>
      <c r="K64" s="9" t="n">
        <f>132717</f>
        <v>132717.0</v>
      </c>
    </row>
    <row r="65">
      <c r="A65" s="6" t="s">
        <v>47</v>
      </c>
      <c r="B65" s="7" t="s">
        <v>50</v>
      </c>
      <c r="C65" s="7" t="s">
        <v>51</v>
      </c>
      <c r="D65" s="8"/>
      <c r="E65" s="9"/>
      <c r="F65" s="8"/>
      <c r="G65" s="9"/>
      <c r="H65" s="8"/>
      <c r="I65" s="9"/>
      <c r="J65" s="8"/>
      <c r="K65" s="9"/>
    </row>
    <row r="66">
      <c r="A66" s="6" t="s">
        <v>48</v>
      </c>
      <c r="B66" s="7" t="s">
        <v>50</v>
      </c>
      <c r="C66" s="7" t="s">
        <v>51</v>
      </c>
      <c r="D66" s="8"/>
      <c r="E66" s="9"/>
      <c r="F66" s="8"/>
      <c r="G66" s="9"/>
      <c r="H66" s="8"/>
      <c r="I66" s="9"/>
      <c r="J66" s="8"/>
      <c r="K66" s="9"/>
    </row>
    <row r="67">
      <c r="A67" s="6" t="s">
        <v>49</v>
      </c>
      <c r="B67" s="7" t="s">
        <v>50</v>
      </c>
      <c r="C67" s="7" t="s">
        <v>51</v>
      </c>
      <c r="D67" s="8"/>
      <c r="E67" s="9" t="n">
        <f>22019</f>
        <v>22019.0</v>
      </c>
      <c r="F67" s="8"/>
      <c r="G67" s="9" t="n">
        <f>3274750340000</f>
        <v>3.27475034E12</v>
      </c>
      <c r="H67" s="8"/>
      <c r="I67" s="9" t="n">
        <f>4926</f>
        <v>4926.0</v>
      </c>
      <c r="J67" s="8"/>
      <c r="K67" s="9" t="n">
        <f>132761</f>
        <v>132761.0</v>
      </c>
    </row>
    <row r="68">
      <c r="A68" s="6" t="s">
        <v>16</v>
      </c>
      <c r="B68" s="7" t="s">
        <v>54</v>
      </c>
      <c r="C68" s="7" t="s">
        <v>55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19</v>
      </c>
      <c r="B69" s="7" t="s">
        <v>54</v>
      </c>
      <c r="C69" s="7" t="s">
        <v>55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20</v>
      </c>
      <c r="B70" s="7" t="s">
        <v>54</v>
      </c>
      <c r="C70" s="7" t="s">
        <v>55</v>
      </c>
      <c r="D70" s="8"/>
      <c r="E70" s="9" t="n">
        <f>19</f>
        <v>19.0</v>
      </c>
      <c r="F70" s="8"/>
      <c r="G70" s="9" t="n">
        <f>282186500</f>
        <v>2.821865E8</v>
      </c>
      <c r="H70" s="8"/>
      <c r="I70" s="9" t="n">
        <f>16</f>
        <v>16.0</v>
      </c>
      <c r="J70" s="8"/>
      <c r="K70" s="9" t="n">
        <f>119</f>
        <v>119.0</v>
      </c>
    </row>
    <row r="71">
      <c r="A71" s="6" t="s">
        <v>22</v>
      </c>
      <c r="B71" s="7" t="s">
        <v>54</v>
      </c>
      <c r="C71" s="7" t="s">
        <v>55</v>
      </c>
      <c r="D71" s="8"/>
      <c r="E71" s="9" t="n">
        <f>18</f>
        <v>18.0</v>
      </c>
      <c r="F71" s="8"/>
      <c r="G71" s="9" t="n">
        <f>268116000</f>
        <v>2.68116E8</v>
      </c>
      <c r="H71" s="8"/>
      <c r="I71" s="9" t="n">
        <f>2</f>
        <v>2.0</v>
      </c>
      <c r="J71" s="8"/>
      <c r="K71" s="9" t="n">
        <f>119</f>
        <v>119.0</v>
      </c>
    </row>
    <row r="72">
      <c r="A72" s="6" t="s">
        <v>23</v>
      </c>
      <c r="B72" s="7" t="s">
        <v>54</v>
      </c>
      <c r="C72" s="7" t="s">
        <v>55</v>
      </c>
      <c r="D72" s="8"/>
      <c r="E72" s="9" t="n">
        <f>1</f>
        <v>1.0</v>
      </c>
      <c r="F72" s="8"/>
      <c r="G72" s="9" t="n">
        <f>14901000</f>
        <v>1.4901E7</v>
      </c>
      <c r="H72" s="8" t="s">
        <v>52</v>
      </c>
      <c r="I72" s="9" t="str">
        <f>"－"</f>
        <v>－</v>
      </c>
      <c r="J72" s="8"/>
      <c r="K72" s="9" t="n">
        <f>119</f>
        <v>119.0</v>
      </c>
    </row>
    <row r="73">
      <c r="A73" s="6" t="s">
        <v>24</v>
      </c>
      <c r="B73" s="7" t="s">
        <v>54</v>
      </c>
      <c r="C73" s="7" t="s">
        <v>55</v>
      </c>
      <c r="D73" s="8"/>
      <c r="E73" s="9" t="n">
        <f>4</f>
        <v>4.0</v>
      </c>
      <c r="F73" s="8"/>
      <c r="G73" s="9" t="n">
        <f>59539000</f>
        <v>5.9539E7</v>
      </c>
      <c r="H73" s="8"/>
      <c r="I73" s="9" t="str">
        <f>"－"</f>
        <v>－</v>
      </c>
      <c r="J73" s="8"/>
      <c r="K73" s="9" t="n">
        <f>117</f>
        <v>117.0</v>
      </c>
    </row>
    <row r="74">
      <c r="A74" s="6" t="s">
        <v>25</v>
      </c>
      <c r="B74" s="7" t="s">
        <v>54</v>
      </c>
      <c r="C74" s="7" t="s">
        <v>55</v>
      </c>
      <c r="D74" s="8"/>
      <c r="E74" s="9" t="n">
        <f>9</f>
        <v>9.0</v>
      </c>
      <c r="F74" s="8"/>
      <c r="G74" s="9" t="n">
        <f>133760000</f>
        <v>1.3376E8</v>
      </c>
      <c r="H74" s="8"/>
      <c r="I74" s="9" t="str">
        <f>"－"</f>
        <v>－</v>
      </c>
      <c r="J74" s="8"/>
      <c r="K74" s="9" t="n">
        <f>119</f>
        <v>119.0</v>
      </c>
    </row>
    <row r="75">
      <c r="A75" s="6" t="s">
        <v>26</v>
      </c>
      <c r="B75" s="7" t="s">
        <v>54</v>
      </c>
      <c r="C75" s="7" t="s">
        <v>55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27</v>
      </c>
      <c r="B76" s="7" t="s">
        <v>54</v>
      </c>
      <c r="C76" s="7" t="s">
        <v>55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28</v>
      </c>
      <c r="B77" s="7" t="s">
        <v>54</v>
      </c>
      <c r="C77" s="7" t="s">
        <v>55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29</v>
      </c>
      <c r="B78" s="7" t="s">
        <v>54</v>
      </c>
      <c r="C78" s="7" t="s">
        <v>55</v>
      </c>
      <c r="D78" s="8"/>
      <c r="E78" s="9" t="n">
        <f>1</f>
        <v>1.0</v>
      </c>
      <c r="F78" s="8"/>
      <c r="G78" s="9" t="n">
        <f>14828500</f>
        <v>1.48285E7</v>
      </c>
      <c r="H78" s="8"/>
      <c r="I78" s="9" t="str">
        <f>"－"</f>
        <v>－</v>
      </c>
      <c r="J78" s="8"/>
      <c r="K78" s="9" t="n">
        <f>118</f>
        <v>118.0</v>
      </c>
    </row>
    <row r="79">
      <c r="A79" s="6" t="s">
        <v>30</v>
      </c>
      <c r="B79" s="7" t="s">
        <v>54</v>
      </c>
      <c r="C79" s="7" t="s">
        <v>55</v>
      </c>
      <c r="D79" s="8"/>
      <c r="E79" s="9" t="n">
        <f>11</f>
        <v>11.0</v>
      </c>
      <c r="F79" s="8"/>
      <c r="G79" s="9" t="n">
        <f>163177500</f>
        <v>1.631775E8</v>
      </c>
      <c r="H79" s="8"/>
      <c r="I79" s="9" t="n">
        <f>8</f>
        <v>8.0</v>
      </c>
      <c r="J79" s="8"/>
      <c r="K79" s="9" t="n">
        <f>118</f>
        <v>118.0</v>
      </c>
    </row>
    <row r="80">
      <c r="A80" s="6" t="s">
        <v>31</v>
      </c>
      <c r="B80" s="7" t="s">
        <v>54</v>
      </c>
      <c r="C80" s="7" t="s">
        <v>55</v>
      </c>
      <c r="D80" s="8"/>
      <c r="E80" s="9" t="n">
        <f>2</f>
        <v>2.0</v>
      </c>
      <c r="F80" s="8"/>
      <c r="G80" s="9" t="n">
        <f>29672500</f>
        <v>2.96725E7</v>
      </c>
      <c r="H80" s="8"/>
      <c r="I80" s="9" t="n">
        <f>2</f>
        <v>2.0</v>
      </c>
      <c r="J80" s="8"/>
      <c r="K80" s="9" t="n">
        <f>119</f>
        <v>119.0</v>
      </c>
    </row>
    <row r="81">
      <c r="A81" s="6" t="s">
        <v>32</v>
      </c>
      <c r="B81" s="7" t="s">
        <v>54</v>
      </c>
      <c r="C81" s="7" t="s">
        <v>55</v>
      </c>
      <c r="D81" s="8" t="s">
        <v>52</v>
      </c>
      <c r="E81" s="9" t="str">
        <f>"－"</f>
        <v>－</v>
      </c>
      <c r="F81" s="8" t="s">
        <v>52</v>
      </c>
      <c r="G81" s="9" t="str">
        <f>"－"</f>
        <v>－</v>
      </c>
      <c r="H81" s="8"/>
      <c r="I81" s="9" t="str">
        <f>"－"</f>
        <v>－</v>
      </c>
      <c r="J81" s="8"/>
      <c r="K81" s="9" t="n">
        <f>119</f>
        <v>119.0</v>
      </c>
    </row>
    <row r="82">
      <c r="A82" s="6" t="s">
        <v>33</v>
      </c>
      <c r="B82" s="7" t="s">
        <v>54</v>
      </c>
      <c r="C82" s="7" t="s">
        <v>55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34</v>
      </c>
      <c r="B83" s="7" t="s">
        <v>54</v>
      </c>
      <c r="C83" s="7" t="s">
        <v>55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35</v>
      </c>
      <c r="B84" s="7" t="s">
        <v>54</v>
      </c>
      <c r="C84" s="7" t="s">
        <v>55</v>
      </c>
      <c r="D84" s="8"/>
      <c r="E84" s="9" t="n">
        <f>2</f>
        <v>2.0</v>
      </c>
      <c r="F84" s="8"/>
      <c r="G84" s="9" t="n">
        <f>29637000</f>
        <v>2.9637E7</v>
      </c>
      <c r="H84" s="8"/>
      <c r="I84" s="9" t="str">
        <f>"－"</f>
        <v>－</v>
      </c>
      <c r="J84" s="8"/>
      <c r="K84" s="9" t="n">
        <f>117</f>
        <v>117.0</v>
      </c>
    </row>
    <row r="85">
      <c r="A85" s="6" t="s">
        <v>36</v>
      </c>
      <c r="B85" s="7" t="s">
        <v>54</v>
      </c>
      <c r="C85" s="7" t="s">
        <v>55</v>
      </c>
      <c r="D85" s="8"/>
      <c r="E85" s="9" t="str">
        <f>"－"</f>
        <v>－</v>
      </c>
      <c r="F85" s="8"/>
      <c r="G85" s="9" t="str">
        <f>"－"</f>
        <v>－</v>
      </c>
      <c r="H85" s="8"/>
      <c r="I85" s="9" t="str">
        <f>"－"</f>
        <v>－</v>
      </c>
      <c r="J85" s="8"/>
      <c r="K85" s="9" t="n">
        <f>117</f>
        <v>117.0</v>
      </c>
    </row>
    <row r="86">
      <c r="A86" s="6" t="s">
        <v>37</v>
      </c>
      <c r="B86" s="7" t="s">
        <v>54</v>
      </c>
      <c r="C86" s="7" t="s">
        <v>55</v>
      </c>
      <c r="D86" s="8"/>
      <c r="E86" s="9" t="n">
        <f>2</f>
        <v>2.0</v>
      </c>
      <c r="F86" s="8"/>
      <c r="G86" s="9" t="n">
        <f>29639000</f>
        <v>2.9639E7</v>
      </c>
      <c r="H86" s="8"/>
      <c r="I86" s="9" t="str">
        <f>"－"</f>
        <v>－</v>
      </c>
      <c r="J86" s="8" t="s">
        <v>52</v>
      </c>
      <c r="K86" s="9" t="n">
        <f>116</f>
        <v>116.0</v>
      </c>
    </row>
    <row r="87">
      <c r="A87" s="6" t="s">
        <v>38</v>
      </c>
      <c r="B87" s="7" t="s">
        <v>54</v>
      </c>
      <c r="C87" s="7" t="s">
        <v>55</v>
      </c>
      <c r="D87" s="8"/>
      <c r="E87" s="9" t="n">
        <f>11</f>
        <v>11.0</v>
      </c>
      <c r="F87" s="8"/>
      <c r="G87" s="9" t="n">
        <f>162726000</f>
        <v>1.62726E8</v>
      </c>
      <c r="H87" s="8"/>
      <c r="I87" s="9" t="str">
        <f>"－"</f>
        <v>－</v>
      </c>
      <c r="J87" s="8"/>
      <c r="K87" s="9" t="n">
        <f>117</f>
        <v>117.0</v>
      </c>
    </row>
    <row r="88">
      <c r="A88" s="6" t="s">
        <v>39</v>
      </c>
      <c r="B88" s="7" t="s">
        <v>54</v>
      </c>
      <c r="C88" s="7" t="s">
        <v>55</v>
      </c>
      <c r="D88" s="8"/>
      <c r="E88" s="9" t="n">
        <f>7</f>
        <v>7.0</v>
      </c>
      <c r="F88" s="8"/>
      <c r="G88" s="9" t="n">
        <f>103382000</f>
        <v>1.03382E8</v>
      </c>
      <c r="H88" s="8"/>
      <c r="I88" s="9" t="str">
        <f>"－"</f>
        <v>－</v>
      </c>
      <c r="J88" s="8"/>
      <c r="K88" s="9" t="n">
        <f>117</f>
        <v>117.0</v>
      </c>
    </row>
    <row r="89">
      <c r="A89" s="6" t="s">
        <v>40</v>
      </c>
      <c r="B89" s="7" t="s">
        <v>54</v>
      </c>
      <c r="C89" s="7" t="s">
        <v>55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41</v>
      </c>
      <c r="B90" s="7" t="s">
        <v>54</v>
      </c>
      <c r="C90" s="7" t="s">
        <v>55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42</v>
      </c>
      <c r="B91" s="7" t="s">
        <v>54</v>
      </c>
      <c r="C91" s="7" t="s">
        <v>55</v>
      </c>
      <c r="D91" s="8" t="s">
        <v>53</v>
      </c>
      <c r="E91" s="9" t="n">
        <f>22</f>
        <v>22.0</v>
      </c>
      <c r="F91" s="8" t="s">
        <v>53</v>
      </c>
      <c r="G91" s="9" t="n">
        <f>325285500</f>
        <v>3.252855E8</v>
      </c>
      <c r="H91" s="8" t="s">
        <v>53</v>
      </c>
      <c r="I91" s="9" t="n">
        <f>19</f>
        <v>19.0</v>
      </c>
      <c r="J91" s="8"/>
      <c r="K91" s="9" t="n">
        <f>121</f>
        <v>121.0</v>
      </c>
    </row>
    <row r="92">
      <c r="A92" s="6" t="s">
        <v>43</v>
      </c>
      <c r="B92" s="7" t="s">
        <v>54</v>
      </c>
      <c r="C92" s="7" t="s">
        <v>55</v>
      </c>
      <c r="D92" s="8"/>
      <c r="E92" s="9" t="n">
        <f>16</f>
        <v>16.0</v>
      </c>
      <c r="F92" s="8"/>
      <c r="G92" s="9" t="n">
        <f>236754500</f>
        <v>2.367545E8</v>
      </c>
      <c r="H92" s="8"/>
      <c r="I92" s="9" t="n">
        <f>11</f>
        <v>11.0</v>
      </c>
      <c r="J92" s="8"/>
      <c r="K92" s="9" t="n">
        <f>125</f>
        <v>125.0</v>
      </c>
    </row>
    <row r="93">
      <c r="A93" s="6" t="s">
        <v>44</v>
      </c>
      <c r="B93" s="7" t="s">
        <v>54</v>
      </c>
      <c r="C93" s="7" t="s">
        <v>55</v>
      </c>
      <c r="D93" s="8"/>
      <c r="E93" s="9" t="n">
        <f>13</f>
        <v>13.0</v>
      </c>
      <c r="F93" s="8"/>
      <c r="G93" s="9" t="n">
        <f>192878500</f>
        <v>1.928785E8</v>
      </c>
      <c r="H93" s="8"/>
      <c r="I93" s="9" t="n">
        <f>12</f>
        <v>12.0</v>
      </c>
      <c r="J93" s="8"/>
      <c r="K93" s="9" t="n">
        <f>127</f>
        <v>127.0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21</f>
        <v>21.0</v>
      </c>
      <c r="F94" s="8"/>
      <c r="G94" s="9" t="n">
        <f>312090500</f>
        <v>3.120905E8</v>
      </c>
      <c r="H94" s="8"/>
      <c r="I94" s="9" t="n">
        <f>17</f>
        <v>17.0</v>
      </c>
      <c r="J94" s="8"/>
      <c r="K94" s="9" t="n">
        <f>131</f>
        <v>131.0</v>
      </c>
    </row>
    <row r="95">
      <c r="A95" s="6" t="s">
        <v>46</v>
      </c>
      <c r="B95" s="7" t="s">
        <v>54</v>
      </c>
      <c r="C95" s="7" t="s">
        <v>55</v>
      </c>
      <c r="D95" s="8"/>
      <c r="E95" s="9" t="n">
        <f>8</f>
        <v>8.0</v>
      </c>
      <c r="F95" s="8"/>
      <c r="G95" s="9" t="n">
        <f>119067000</f>
        <v>1.19067E8</v>
      </c>
      <c r="H95" s="8"/>
      <c r="I95" s="9" t="n">
        <f>4</f>
        <v>4.0</v>
      </c>
      <c r="J95" s="8" t="s">
        <v>53</v>
      </c>
      <c r="K95" s="9" t="n">
        <f>136</f>
        <v>136.0</v>
      </c>
    </row>
    <row r="96">
      <c r="A96" s="6" t="s">
        <v>47</v>
      </c>
      <c r="B96" s="7" t="s">
        <v>54</v>
      </c>
      <c r="C96" s="7" t="s">
        <v>55</v>
      </c>
      <c r="D96" s="8"/>
      <c r="E96" s="9"/>
      <c r="F96" s="8"/>
      <c r="G96" s="9"/>
      <c r="H96" s="8"/>
      <c r="I96" s="9"/>
      <c r="J96" s="8"/>
      <c r="K96" s="9"/>
    </row>
    <row r="97">
      <c r="A97" s="6" t="s">
        <v>48</v>
      </c>
      <c r="B97" s="7" t="s">
        <v>54</v>
      </c>
      <c r="C97" s="7" t="s">
        <v>55</v>
      </c>
      <c r="D97" s="8"/>
      <c r="E97" s="9"/>
      <c r="F97" s="8"/>
      <c r="G97" s="9"/>
      <c r="H97" s="8"/>
      <c r="I97" s="9"/>
      <c r="J97" s="8"/>
      <c r="K97" s="9"/>
    </row>
    <row r="98">
      <c r="A98" s="6" t="s">
        <v>49</v>
      </c>
      <c r="B98" s="7" t="s">
        <v>54</v>
      </c>
      <c r="C98" s="7" t="s">
        <v>55</v>
      </c>
      <c r="D98" s="8"/>
      <c r="E98" s="9" t="n">
        <f>11</f>
        <v>11.0</v>
      </c>
      <c r="F98" s="8"/>
      <c r="G98" s="9" t="n">
        <f>163683000</f>
        <v>1.63683E8</v>
      </c>
      <c r="H98" s="8"/>
      <c r="I98" s="9" t="n">
        <f>11</f>
        <v>11.0</v>
      </c>
      <c r="J98" s="8"/>
      <c r="K98" s="9" t="n">
        <f>136</f>
        <v>136.0</v>
      </c>
    </row>
    <row r="99">
      <c r="A99" s="6" t="s">
        <v>16</v>
      </c>
      <c r="B99" s="7" t="s">
        <v>56</v>
      </c>
      <c r="C99" s="7" t="s">
        <v>57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19</v>
      </c>
      <c r="B100" s="7" t="s">
        <v>56</v>
      </c>
      <c r="C100" s="7" t="s">
        <v>57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20</v>
      </c>
      <c r="B101" s="7" t="s">
        <v>56</v>
      </c>
      <c r="C101" s="7" t="s">
        <v>57</v>
      </c>
      <c r="D101" s="8" t="s">
        <v>21</v>
      </c>
      <c r="E101" s="9" t="str">
        <f>"－"</f>
        <v>－</v>
      </c>
      <c r="F101" s="8" t="s">
        <v>21</v>
      </c>
      <c r="G101" s="9" t="str">
        <f>"－"</f>
        <v>－</v>
      </c>
      <c r="H101" s="8" t="s">
        <v>21</v>
      </c>
      <c r="I101" s="9" t="str">
        <f>"－"</f>
        <v>－</v>
      </c>
      <c r="J101" s="8" t="s">
        <v>21</v>
      </c>
      <c r="K101" s="9" t="str">
        <f>"－"</f>
        <v>－</v>
      </c>
    </row>
    <row r="102">
      <c r="A102" s="6" t="s">
        <v>22</v>
      </c>
      <c r="B102" s="7" t="s">
        <v>56</v>
      </c>
      <c r="C102" s="7" t="s">
        <v>57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/>
      <c r="F106" s="8"/>
      <c r="G106" s="9"/>
      <c r="H106" s="8"/>
      <c r="I106" s="9"/>
      <c r="J106" s="8"/>
      <c r="K106" s="9"/>
    </row>
    <row r="107">
      <c r="A107" s="6" t="s">
        <v>27</v>
      </c>
      <c r="B107" s="7" t="s">
        <v>56</v>
      </c>
      <c r="C107" s="7" t="s">
        <v>57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28</v>
      </c>
      <c r="B108" s="7" t="s">
        <v>56</v>
      </c>
      <c r="C108" s="7" t="s">
        <v>57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/>
      <c r="F113" s="8"/>
      <c r="G113" s="9"/>
      <c r="H113" s="8"/>
      <c r="I113" s="9"/>
      <c r="J113" s="8"/>
      <c r="K113" s="9"/>
    </row>
    <row r="114">
      <c r="A114" s="6" t="s">
        <v>34</v>
      </c>
      <c r="B114" s="7" t="s">
        <v>56</v>
      </c>
      <c r="C114" s="7" t="s">
        <v>57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41</v>
      </c>
      <c r="B121" s="7" t="s">
        <v>56</v>
      </c>
      <c r="C121" s="7" t="s">
        <v>57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/>
      <c r="F127" s="8"/>
      <c r="G127" s="9"/>
      <c r="H127" s="8"/>
      <c r="I127" s="9"/>
      <c r="J127" s="8"/>
      <c r="K127" s="9"/>
    </row>
    <row r="128">
      <c r="A128" s="6" t="s">
        <v>48</v>
      </c>
      <c r="B128" s="7" t="s">
        <v>56</v>
      </c>
      <c r="C128" s="7" t="s">
        <v>57</v>
      </c>
      <c r="D128" s="8"/>
      <c r="E128" s="9"/>
      <c r="F128" s="8"/>
      <c r="G128" s="9"/>
      <c r="H128" s="8"/>
      <c r="I128" s="9"/>
      <c r="J128" s="8"/>
      <c r="K128" s="9"/>
    </row>
    <row r="129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