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012F60C0-FCF3-43E0-A348-ADDE18B3FC71}" revIDLastSave="0" xr10:uidLastSave="{00000000-0000-0000-0000-000000000000}" xr6:coauthVersionLast="45" xr6:coauthVersionMax="45"/>
  <bookViews>
    <workbookView windowHeight="15000" windowWidth="19440" xWindow="20370" xr2:uid="{00000000-000D-0000-FFFF-FFFF00000000}" yWindow="-120"/>
  </bookViews>
  <sheets>
    <sheet name="BO_DY0001" r:id="rId1" sheetId="8"/>
  </sheets>
  <definedNames>
    <definedName localSheetId="0" name="_xlnm.Print_Titles">BO_DY0001!$1:$6</definedName>
  </definedNames>
  <calcPr calcId="191029"/>
</workbook>
</file>

<file path=xl/sharedStrings.xml><?xml version="1.0" encoding="utf-8"?>
<sst xmlns="http://schemas.openxmlformats.org/spreadsheetml/2006/main" count="425" uniqueCount="171">
  <si>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</si>
  <si>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</si>
  <si>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</si>
  <si>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</si>
  <si>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</si>
  <si>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</si>
  <si>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</si>
  <si>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</si>
  <si>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</si>
  <si>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</si>
  <si>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</si>
  <si>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</si>
  <si>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</si>
  <si>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</si>
  <si>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</si>
  <si>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</si>
  <si>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</si>
  <si>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</si>
  <si>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</si>
  <si>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</si>
  <si>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</si>
  <si>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</si>
  <si>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</si>
  <si>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Yield to Maturity(%)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</si>
  <si>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</si>
  <si>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</si>
  <si>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</si>
  <si>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</si>
  <si>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</si>
  <si>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</si>
  <si>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</si>
  <si>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</si>
  <si>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年</t>
    <phoneticPr fontId="5"/>
  </si>
  <si>
    <t>Year</t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</si>
  <si>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</si>
  <si>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</si>
  <si>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</si>
  <si>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</si>
  <si>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</si>
  <si>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</si>
  <si>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</si>
  <si>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
Traded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</si>
  <si>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</si>
  <si>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</si>
  <si>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</si>
  <si>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</si>
  <si>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Yield to Maturity(%)</t>
    <phoneticPr fontId="5"/>
  </si>
  <si>
    <t>うちストラテジー
取引（単位）</t>
    <phoneticPr fontId="5"/>
  </si>
  <si>
    <t>Strategy(unit)</t>
    <phoneticPr fontId="5"/>
  </si>
  <si>
    <t>うちストラテジー
取引（円）</t>
    <phoneticPr fontId="5"/>
  </si>
  <si>
    <t>Strategy(￥)</t>
    <phoneticPr fontId="5"/>
  </si>
  <si>
    <t>2021</t>
  </si>
  <si>
    <t>中期国債先物</t>
  </si>
  <si>
    <t>5-year JGB Futures</t>
  </si>
  <si>
    <t>2021/03</t>
  </si>
  <si>
    <t>2020/06/16</t>
  </si>
  <si>
    <t>2021/03/15</t>
  </si>
  <si>
    <t>－</t>
  </si>
  <si>
    <t>*</t>
  </si>
  <si>
    <t>2021/06</t>
  </si>
  <si>
    <t>2020/09/15</t>
  </si>
  <si>
    <t>2021/06/14</t>
  </si>
  <si>
    <t>2021/09</t>
  </si>
  <si>
    <t>2020/12/15</t>
  </si>
  <si>
    <t>2021/09/13</t>
  </si>
  <si>
    <t>2021/12</t>
  </si>
  <si>
    <t>2021/03/16</t>
  </si>
  <si>
    <t>2021/12/13</t>
  </si>
  <si>
    <t>2022/03</t>
  </si>
  <si>
    <t>2021/06/15</t>
  </si>
  <si>
    <t>2022/03/14</t>
  </si>
  <si>
    <t>2022/06</t>
  </si>
  <si>
    <t>2021/09/14</t>
  </si>
  <si>
    <t>2022/06/13</t>
  </si>
  <si>
    <t>2022/09</t>
  </si>
  <si>
    <t>2021/12/14</t>
  </si>
  <si>
    <t>2022/09/12</t>
  </si>
  <si>
    <t>長期国債先物</t>
  </si>
  <si>
    <t>10-year JGB Futures</t>
  </si>
  <si>
    <t>1/4</t>
  </si>
  <si>
    <t>151.91</t>
  </si>
  <si>
    <t>1/5</t>
  </si>
  <si>
    <t>152.05</t>
  </si>
  <si>
    <t>152.0500</t>
  </si>
  <si>
    <t>2/26</t>
  </si>
  <si>
    <t>150.38</t>
  </si>
  <si>
    <t>150.4000</t>
  </si>
  <si>
    <t>3/15</t>
  </si>
  <si>
    <t>151.30</t>
  </si>
  <si>
    <t>2/3</t>
  </si>
  <si>
    <t>151.61</t>
  </si>
  <si>
    <t>6/11</t>
  </si>
  <si>
    <t>152.15</t>
  </si>
  <si>
    <t>152.1100</t>
  </si>
  <si>
    <t>150.19</t>
  </si>
  <si>
    <t>150.3400</t>
  </si>
  <si>
    <t>6/14</t>
  </si>
  <si>
    <t>151.92</t>
  </si>
  <si>
    <t>5/12</t>
  </si>
  <si>
    <t>151.19</t>
  </si>
  <si>
    <t>7/21</t>
  </si>
  <si>
    <t>152.62</t>
  </si>
  <si>
    <t>7/9</t>
  </si>
  <si>
    <t>152.5300</t>
  </si>
  <si>
    <t>5/20</t>
  </si>
  <si>
    <t>151.18</t>
  </si>
  <si>
    <t>6/4</t>
  </si>
  <si>
    <t>151.2500</t>
  </si>
  <si>
    <t>9/13</t>
  </si>
  <si>
    <t>151.86</t>
  </si>
  <si>
    <t>8/10</t>
  </si>
  <si>
    <t>152.24</t>
  </si>
  <si>
    <t>8/20</t>
  </si>
  <si>
    <t>152.38</t>
  </si>
  <si>
    <t>12/6</t>
  </si>
  <si>
    <t>152.2600</t>
  </si>
  <si>
    <t>10/27</t>
  </si>
  <si>
    <t>151.07</t>
  </si>
  <si>
    <t>151.1100</t>
  </si>
  <si>
    <t>12/13</t>
  </si>
  <si>
    <t>151.95</t>
  </si>
  <si>
    <t>11/19</t>
  </si>
  <si>
    <t>151.51</t>
  </si>
  <si>
    <t>12/21</t>
  </si>
  <si>
    <t>152.26</t>
  </si>
  <si>
    <t>12/20</t>
  </si>
  <si>
    <t>152.2500</t>
  </si>
  <si>
    <t>11/25</t>
  </si>
  <si>
    <t>151.45</t>
  </si>
  <si>
    <t>12/30</t>
  </si>
  <si>
    <t>151.5900</t>
  </si>
  <si>
    <t>151.59</t>
  </si>
  <si>
    <t>ミニ長期国債先物</t>
  </si>
  <si>
    <t>mini-10-year JGB Futures</t>
  </si>
  <si>
    <t>2021/03/12</t>
  </si>
  <si>
    <t>151.985</t>
  </si>
  <si>
    <t>1/6</t>
  </si>
  <si>
    <t>152.050</t>
  </si>
  <si>
    <t>150.490</t>
  </si>
  <si>
    <t>3/12</t>
  </si>
  <si>
    <t>151.290</t>
  </si>
  <si>
    <t>2021/06/11</t>
  </si>
  <si>
    <t>2/8</t>
  </si>
  <si>
    <t>151.410</t>
  </si>
  <si>
    <t>152.115</t>
  </si>
  <si>
    <t>2/24</t>
  </si>
  <si>
    <t>150.000</t>
  </si>
  <si>
    <t>152.000</t>
  </si>
  <si>
    <t>2021/09/10</t>
  </si>
  <si>
    <t>6/2</t>
  </si>
  <si>
    <t>151.345</t>
  </si>
  <si>
    <t>8/4</t>
  </si>
  <si>
    <t>152.500</t>
  </si>
  <si>
    <t>151.210</t>
  </si>
  <si>
    <t>9/10</t>
  </si>
  <si>
    <t>151.895</t>
  </si>
  <si>
    <t>2021/12/10</t>
  </si>
  <si>
    <t>9/6</t>
  </si>
  <si>
    <t>151.820</t>
  </si>
  <si>
    <t>152.215</t>
  </si>
  <si>
    <t>151.120</t>
  </si>
  <si>
    <t>12/10</t>
  </si>
  <si>
    <t>152.090</t>
  </si>
  <si>
    <t>2022/03/11</t>
  </si>
  <si>
    <t>152.125</t>
  </si>
  <si>
    <t>152.255</t>
  </si>
  <si>
    <t>151.645</t>
  </si>
  <si>
    <t>2022/06/10</t>
  </si>
  <si>
    <t>2022/09/09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</si>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</sst>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4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ont="1" applyNumberFormat="1" borderId="21" fillId="0" fontId="6" numFmtId="3" xfId="1946">
      <alignment horizontal="right" vertical="center" wrapText="1"/>
    </xf>
    <xf applyAlignment="1" applyBorder="1" applyFont="1" applyNumberFormat="1" borderId="22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Fill="1" applyFont="1" borderId="0" fillId="0" fontId="94" numFmtId="0" xfId="1946">
      <alignment vertical="center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495300</xdr:colOff>
      <xdr:row>0</xdr:row>
      <xdr:rowOff>1</xdr:rowOff>
    </xdr:from>
    <xdr:ext cx="4143375" cy="495300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EB205FE-4536-4EB6-B47B-9BE20F63EFD6}"/>
            </a:ext>
          </a:extLst>
        </xdr:cNvPr>
        <xdr:cNvSpPr/>
      </xdr:nvSpPr>
      <xdr:spPr>
        <a:xfrm>
          <a:off x="27574875" y="1"/>
          <a:ext cx="414337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4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8.0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875" collapsed="false"/>
    <col min="8" max="9" customWidth="true" style="1" width="12.5" collapsed="false"/>
    <col min="10" max="10" bestFit="true" customWidth="true" style="1" width="5.875" collapsed="false"/>
    <col min="11" max="12" customWidth="true" style="1" width="12.5" collapsed="false"/>
    <col min="13" max="13" customWidth="true" style="1" width="5.875" collapsed="false"/>
    <col min="14" max="14" customWidth="true" style="1" width="12.5" collapsed="false"/>
    <col min="15" max="15" bestFit="true" customWidth="true" style="1" width="5.875" collapsed="false"/>
    <col min="16" max="16" customWidth="true" style="1" width="11.25" collapsed="false"/>
    <col min="17" max="17" customWidth="true" style="1" width="12.5" collapsed="false"/>
    <col min="18" max="18" customWidth="true" style="1" width="5.875" collapsed="false"/>
    <col min="19" max="19" customWidth="true" style="1" width="12.5" collapsed="false"/>
    <col min="20" max="20" bestFit="true" customWidth="true" style="1" width="5.875" collapsed="false"/>
    <col min="21" max="22" customWidth="true" style="1" width="12.5" collapsed="false"/>
    <col min="23" max="24" customWidth="true" style="1" width="15.25" collapsed="false"/>
    <col min="25" max="25" customWidth="true" style="1" width="15.75" collapsed="false"/>
    <col min="26" max="27" customWidth="true" style="1" width="15.25" collapsed="false"/>
    <col min="28" max="28" customWidth="true" style="1" width="21.125" collapsed="false"/>
    <col min="29" max="29" customWidth="true" style="1" width="15.25" collapsed="false"/>
    <col min="30" max="31" customWidth="true" style="1" width="21.125" collapsed="false"/>
    <col min="32" max="32" bestFit="true" customWidth="true" style="1" width="2.375" collapsed="false"/>
    <col min="33" max="33" customWidth="true" style="1" width="15.25" collapsed="false"/>
    <col min="34" max="34" bestFit="true" customWidth="true" style="1" width="6.75" collapsed="false"/>
    <col min="35" max="35" customWidth="true" style="1" width="9.0" collapsed="false"/>
    <col min="36" max="16384" style="1" width="9.0" collapsed="false"/>
  </cols>
  <sheetData>
    <row customFormat="1" customHeight="1" ht="30" r="1" s="60" spans="1:34">
      <c r="A1" s="57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9"/>
      <c r="AC1" s="19"/>
      <c r="AD1" s="19"/>
      <c r="AE1" s="19"/>
      <c r="AF1" s="19"/>
      <c r="AG1" s="19"/>
      <c r="AH1" s="27"/>
    </row>
    <row customFormat="1" customHeight="1" ht="30" r="2" s="60" spans="1:34">
      <c r="A2" s="61" t="s">
        <v>31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0"/>
      <c r="AC2" s="20"/>
      <c r="AD2" s="20"/>
      <c r="AE2" s="20"/>
      <c r="AF2" s="20"/>
      <c r="AG2" s="20"/>
      <c r="AH2" s="28"/>
    </row>
    <row customHeight="1" ht="14.1" r="3" spans="1:34">
      <c r="A3" s="39" t="s">
        <v>32</v>
      </c>
      <c r="B3" s="46" t="s">
        <v>42</v>
      </c>
      <c r="C3" s="46" t="s">
        <v>43</v>
      </c>
      <c r="D3" s="43" t="s">
        <v>0</v>
      </c>
      <c r="E3" s="49" t="s">
        <v>18</v>
      </c>
      <c r="F3" s="50"/>
      <c r="G3" s="54" t="s">
        <v>44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6"/>
      <c r="W3" s="43" t="s">
        <v>16</v>
      </c>
      <c r="X3" s="29" t="s">
        <v>22</v>
      </c>
      <c r="Y3" s="30"/>
      <c r="Z3" s="30"/>
      <c r="AA3" s="31"/>
      <c r="AB3" s="29" t="s">
        <v>21</v>
      </c>
      <c r="AC3" s="30"/>
      <c r="AD3" s="30"/>
      <c r="AE3" s="31"/>
      <c r="AF3" s="36" t="s">
        <v>29</v>
      </c>
      <c r="AG3" s="37"/>
      <c r="AH3" s="34" t="s">
        <v>30</v>
      </c>
    </row>
    <row customHeight="1" ht="9" r="4" spans="1:34">
      <c r="A4" s="40"/>
      <c r="B4" s="47"/>
      <c r="C4" s="47"/>
      <c r="D4" s="41"/>
      <c r="E4" s="36"/>
      <c r="F4" s="37"/>
      <c r="G4" s="52" t="s">
        <v>34</v>
      </c>
      <c r="H4" s="44" t="s">
        <v>1</v>
      </c>
      <c r="I4" s="24"/>
      <c r="J4" s="52" t="s">
        <v>34</v>
      </c>
      <c r="K4" s="44" t="s">
        <v>36</v>
      </c>
      <c r="L4" s="4"/>
      <c r="M4" s="42" t="s">
        <v>2</v>
      </c>
      <c r="N4" s="42"/>
      <c r="O4" s="52" t="s">
        <v>34</v>
      </c>
      <c r="P4" s="44" t="s">
        <v>39</v>
      </c>
      <c r="Q4" s="4"/>
      <c r="R4" s="42" t="s">
        <v>2</v>
      </c>
      <c r="S4" s="42"/>
      <c r="T4" s="52" t="s">
        <v>34</v>
      </c>
      <c r="U4" s="44" t="s">
        <v>40</v>
      </c>
      <c r="V4" s="24"/>
      <c r="W4" s="41"/>
      <c r="X4" s="43" t="s">
        <v>3</v>
      </c>
      <c r="Y4" s="41" t="s">
        <v>24</v>
      </c>
      <c r="Z4" s="41" t="s">
        <v>25</v>
      </c>
      <c r="AA4" s="48" t="s">
        <v>47</v>
      </c>
      <c r="AB4" s="43" t="s">
        <v>3</v>
      </c>
      <c r="AC4" s="41" t="s">
        <v>27</v>
      </c>
      <c r="AD4" s="41" t="s">
        <v>26</v>
      </c>
      <c r="AE4" s="48" t="s">
        <v>49</v>
      </c>
      <c r="AF4" s="36"/>
      <c r="AG4" s="37"/>
      <c r="AH4" s="35"/>
    </row>
    <row customHeight="1" ht="27" r="5" spans="1:34">
      <c r="A5" s="40"/>
      <c r="B5" s="47"/>
      <c r="C5" s="47"/>
      <c r="D5" s="41"/>
      <c r="E5" s="51"/>
      <c r="F5" s="38"/>
      <c r="G5" s="53"/>
      <c r="H5" s="45"/>
      <c r="I5" s="23" t="s">
        <v>17</v>
      </c>
      <c r="J5" s="53"/>
      <c r="K5" s="45"/>
      <c r="L5" s="23" t="s">
        <v>17</v>
      </c>
      <c r="M5" s="5" t="s">
        <v>37</v>
      </c>
      <c r="N5" s="4" t="s">
        <v>38</v>
      </c>
      <c r="O5" s="53"/>
      <c r="P5" s="45"/>
      <c r="Q5" s="23" t="s">
        <v>17</v>
      </c>
      <c r="R5" s="5" t="s">
        <v>37</v>
      </c>
      <c r="S5" s="4" t="s">
        <v>38</v>
      </c>
      <c r="T5" s="53"/>
      <c r="U5" s="45"/>
      <c r="V5" s="23" t="s">
        <v>17</v>
      </c>
      <c r="W5" s="41"/>
      <c r="X5" s="43"/>
      <c r="Y5" s="41"/>
      <c r="Z5" s="41"/>
      <c r="AA5" s="48"/>
      <c r="AB5" s="43"/>
      <c r="AC5" s="41"/>
      <c r="AD5" s="41"/>
      <c r="AE5" s="48"/>
      <c r="AF5" s="36"/>
      <c r="AG5" s="38"/>
      <c r="AH5" s="35"/>
    </row>
    <row ht="36" r="6" spans="1:34">
      <c r="A6" s="26" t="s">
        <v>33</v>
      </c>
      <c r="B6" s="43"/>
      <c r="C6" s="43"/>
      <c r="D6" s="23" t="s">
        <v>4</v>
      </c>
      <c r="E6" s="32" t="s">
        <v>19</v>
      </c>
      <c r="F6" s="33"/>
      <c r="G6" s="5" t="s">
        <v>45</v>
      </c>
      <c r="H6" s="4" t="s">
        <v>35</v>
      </c>
      <c r="I6" s="23" t="s">
        <v>46</v>
      </c>
      <c r="J6" s="5" t="s">
        <v>45</v>
      </c>
      <c r="K6" s="4" t="s">
        <v>5</v>
      </c>
      <c r="L6" s="23" t="s">
        <v>46</v>
      </c>
      <c r="M6" s="5" t="s">
        <v>45</v>
      </c>
      <c r="N6" s="4" t="s">
        <v>6</v>
      </c>
      <c r="O6" s="5" t="s">
        <v>45</v>
      </c>
      <c r="P6" s="4" t="s">
        <v>7</v>
      </c>
      <c r="Q6" s="23" t="s">
        <v>23</v>
      </c>
      <c r="R6" s="5" t="s">
        <v>45</v>
      </c>
      <c r="S6" s="4" t="s">
        <v>6</v>
      </c>
      <c r="T6" s="5" t="s">
        <v>45</v>
      </c>
      <c r="U6" s="4" t="s">
        <v>8</v>
      </c>
      <c r="V6" s="23" t="s">
        <v>23</v>
      </c>
      <c r="W6" s="23" t="s">
        <v>15</v>
      </c>
      <c r="X6" s="23" t="s">
        <v>9</v>
      </c>
      <c r="Y6" s="23" t="s">
        <v>12</v>
      </c>
      <c r="Z6" s="23" t="s">
        <v>10</v>
      </c>
      <c r="AA6" s="22" t="s">
        <v>48</v>
      </c>
      <c r="AB6" s="23" t="s">
        <v>13</v>
      </c>
      <c r="AC6" s="23" t="s">
        <v>14</v>
      </c>
      <c r="AD6" s="23" t="s">
        <v>11</v>
      </c>
      <c r="AE6" s="21" t="s">
        <v>50</v>
      </c>
      <c r="AF6" s="32" t="s">
        <v>28</v>
      </c>
      <c r="AG6" s="33"/>
      <c r="AH6" s="25" t="s">
        <v>41</v>
      </c>
    </row>
    <row customHeight="1" ht="13.5" r="7" spans="1:34">
      <c r="A7" s="6" t="s">
        <v>51</v>
      </c>
      <c r="B7" s="7" t="s">
        <v>52</v>
      </c>
      <c r="C7" s="7" t="s">
        <v>53</v>
      </c>
      <c r="D7" s="7" t="s">
        <v>54</v>
      </c>
      <c r="E7" s="8" t="s">
        <v>55</v>
      </c>
      <c r="F7" s="8" t="s">
        <v>56</v>
      </c>
      <c r="G7" s="9"/>
      <c r="H7" s="10" t="s">
        <v>57</v>
      </c>
      <c r="I7" s="11"/>
      <c r="J7" s="9"/>
      <c r="K7" s="10" t="s">
        <v>57</v>
      </c>
      <c r="L7" s="11"/>
      <c r="M7" s="9"/>
      <c r="N7" s="10"/>
      <c r="O7" s="9"/>
      <c r="P7" s="10" t="s">
        <v>57</v>
      </c>
      <c r="Q7" s="11"/>
      <c r="R7" s="9"/>
      <c r="S7" s="10"/>
      <c r="T7" s="9"/>
      <c r="U7" s="10" t="s">
        <v>57</v>
      </c>
      <c r="V7" s="12"/>
      <c r="W7" s="13" t="n">
        <f>113.13</f>
        <v>113.13</v>
      </c>
      <c r="X7" s="14" t="str">
        <f>"－"</f>
        <v>－</v>
      </c>
      <c r="Y7" s="14"/>
      <c r="Z7" s="14"/>
      <c r="AA7" s="17"/>
      <c r="AB7" s="14" t="str">
        <f>"－"</f>
        <v>－</v>
      </c>
      <c r="AC7" s="14"/>
      <c r="AD7" s="14"/>
      <c r="AE7" s="18"/>
      <c r="AF7" s="9" t="s">
        <v>58</v>
      </c>
      <c r="AG7" s="16" t="str">
        <f>"－"</f>
        <v>－</v>
      </c>
      <c r="AH7" s="15" t="str">
        <f>"－"</f>
        <v>－</v>
      </c>
    </row>
    <row r="8">
      <c r="A8" s="6" t="s">
        <v>51</v>
      </c>
      <c r="B8" s="7" t="s">
        <v>52</v>
      </c>
      <c r="C8" s="7" t="s">
        <v>53</v>
      </c>
      <c r="D8" s="7" t="s">
        <v>59</v>
      </c>
      <c r="E8" s="8" t="s">
        <v>60</v>
      </c>
      <c r="F8" s="8" t="s">
        <v>61</v>
      </c>
      <c r="G8" s="9"/>
      <c r="H8" s="10" t="s">
        <v>57</v>
      </c>
      <c r="I8" s="11"/>
      <c r="J8" s="9"/>
      <c r="K8" s="10" t="s">
        <v>57</v>
      </c>
      <c r="L8" s="11"/>
      <c r="M8" s="9"/>
      <c r="N8" s="10"/>
      <c r="O8" s="9"/>
      <c r="P8" s="10" t="s">
        <v>57</v>
      </c>
      <c r="Q8" s="11"/>
      <c r="R8" s="9"/>
      <c r="S8" s="10"/>
      <c r="T8" s="9"/>
      <c r="U8" s="10" t="s">
        <v>57</v>
      </c>
      <c r="V8" s="12"/>
      <c r="W8" s="13" t="n">
        <f>113.15</f>
        <v>113.15</v>
      </c>
      <c r="X8" s="14" t="str">
        <f>"－"</f>
        <v>－</v>
      </c>
      <c r="Y8" s="14"/>
      <c r="Z8" s="14"/>
      <c r="AA8" s="17"/>
      <c r="AB8" s="14" t="str">
        <f>"－"</f>
        <v>－</v>
      </c>
      <c r="AC8" s="14"/>
      <c r="AD8" s="14"/>
      <c r="AE8" s="18"/>
      <c r="AF8" s="9" t="s">
        <v>58</v>
      </c>
      <c r="AG8" s="16" t="str">
        <f>"－"</f>
        <v>－</v>
      </c>
      <c r="AH8" s="15" t="str">
        <f>"－"</f>
        <v>－</v>
      </c>
    </row>
    <row r="9">
      <c r="A9" s="6" t="s">
        <v>51</v>
      </c>
      <c r="B9" s="7" t="s">
        <v>52</v>
      </c>
      <c r="C9" s="7" t="s">
        <v>53</v>
      </c>
      <c r="D9" s="7" t="s">
        <v>62</v>
      </c>
      <c r="E9" s="8" t="s">
        <v>63</v>
      </c>
      <c r="F9" s="8" t="s">
        <v>64</v>
      </c>
      <c r="G9" s="9"/>
      <c r="H9" s="10" t="s">
        <v>57</v>
      </c>
      <c r="I9" s="11"/>
      <c r="J9" s="9"/>
      <c r="K9" s="10" t="s">
        <v>57</v>
      </c>
      <c r="L9" s="11"/>
      <c r="M9" s="9"/>
      <c r="N9" s="10"/>
      <c r="O9" s="9"/>
      <c r="P9" s="10" t="s">
        <v>57</v>
      </c>
      <c r="Q9" s="11"/>
      <c r="R9" s="9"/>
      <c r="S9" s="10"/>
      <c r="T9" s="9"/>
      <c r="U9" s="10" t="s">
        <v>57</v>
      </c>
      <c r="V9" s="12"/>
      <c r="W9" s="13" t="n">
        <f>113.16</f>
        <v>113.16</v>
      </c>
      <c r="X9" s="14" t="str">
        <f>"－"</f>
        <v>－</v>
      </c>
      <c r="Y9" s="14"/>
      <c r="Z9" s="14"/>
      <c r="AA9" s="17"/>
      <c r="AB9" s="14" t="str">
        <f>"－"</f>
        <v>－</v>
      </c>
      <c r="AC9" s="14"/>
      <c r="AD9" s="14"/>
      <c r="AE9" s="18"/>
      <c r="AF9" s="9" t="s">
        <v>58</v>
      </c>
      <c r="AG9" s="16" t="str">
        <f>"－"</f>
        <v>－</v>
      </c>
      <c r="AH9" s="15" t="str">
        <f>"－"</f>
        <v>－</v>
      </c>
    </row>
    <row r="10">
      <c r="A10" s="6" t="s">
        <v>51</v>
      </c>
      <c r="B10" s="7" t="s">
        <v>52</v>
      </c>
      <c r="C10" s="7" t="s">
        <v>53</v>
      </c>
      <c r="D10" s="7" t="s">
        <v>65</v>
      </c>
      <c r="E10" s="8" t="s">
        <v>66</v>
      </c>
      <c r="F10" s="8" t="s">
        <v>67</v>
      </c>
      <c r="G10" s="9"/>
      <c r="H10" s="10" t="s">
        <v>57</v>
      </c>
      <c r="I10" s="11"/>
      <c r="J10" s="9"/>
      <c r="K10" s="10" t="s">
        <v>57</v>
      </c>
      <c r="L10" s="11"/>
      <c r="M10" s="9"/>
      <c r="N10" s="10"/>
      <c r="O10" s="9"/>
      <c r="P10" s="10" t="s">
        <v>57</v>
      </c>
      <c r="Q10" s="11"/>
      <c r="R10" s="9"/>
      <c r="S10" s="10"/>
      <c r="T10" s="9"/>
      <c r="U10" s="10" t="s">
        <v>57</v>
      </c>
      <c r="V10" s="12"/>
      <c r="W10" s="13" t="n">
        <f>113.13</f>
        <v>113.13</v>
      </c>
      <c r="X10" s="14" t="str">
        <f>"－"</f>
        <v>－</v>
      </c>
      <c r="Y10" s="14"/>
      <c r="Z10" s="14"/>
      <c r="AA10" s="17"/>
      <c r="AB10" s="14" t="str">
        <f>"－"</f>
        <v>－</v>
      </c>
      <c r="AC10" s="14"/>
      <c r="AD10" s="14"/>
      <c r="AE10" s="18"/>
      <c r="AF10" s="9" t="s">
        <v>58</v>
      </c>
      <c r="AG10" s="16" t="str">
        <f>"－"</f>
        <v>－</v>
      </c>
      <c r="AH10" s="15" t="str">
        <f>"－"</f>
        <v>－</v>
      </c>
    </row>
    <row r="11">
      <c r="A11" s="6" t="s">
        <v>51</v>
      </c>
      <c r="B11" s="7" t="s">
        <v>52</v>
      </c>
      <c r="C11" s="7" t="s">
        <v>53</v>
      </c>
      <c r="D11" s="7" t="s">
        <v>68</v>
      </c>
      <c r="E11" s="8" t="s">
        <v>69</v>
      </c>
      <c r="F11" s="8" t="s">
        <v>70</v>
      </c>
      <c r="G11" s="9"/>
      <c r="H11" s="10" t="s">
        <v>57</v>
      </c>
      <c r="I11" s="11"/>
      <c r="J11" s="9"/>
      <c r="K11" s="10" t="s">
        <v>57</v>
      </c>
      <c r="L11" s="11"/>
      <c r="M11" s="9"/>
      <c r="N11" s="10"/>
      <c r="O11" s="9"/>
      <c r="P11" s="10" t="s">
        <v>57</v>
      </c>
      <c r="Q11" s="11"/>
      <c r="R11" s="9"/>
      <c r="S11" s="10"/>
      <c r="T11" s="9"/>
      <c r="U11" s="10" t="s">
        <v>57</v>
      </c>
      <c r="V11" s="12"/>
      <c r="W11" s="13" t="n">
        <f>113.14</f>
        <v>113.14</v>
      </c>
      <c r="X11" s="14" t="str">
        <f>"－"</f>
        <v>－</v>
      </c>
      <c r="Y11" s="14"/>
      <c r="Z11" s="14"/>
      <c r="AA11" s="17"/>
      <c r="AB11" s="14" t="str">
        <f>"－"</f>
        <v>－</v>
      </c>
      <c r="AC11" s="14"/>
      <c r="AD11" s="14"/>
      <c r="AE11" s="18"/>
      <c r="AF11" s="9"/>
      <c r="AG11" s="16" t="str">
        <f>"－"</f>
        <v>－</v>
      </c>
      <c r="AH11" s="15" t="str">
        <f>"－"</f>
        <v>－</v>
      </c>
    </row>
    <row r="12">
      <c r="A12" s="6" t="s">
        <v>51</v>
      </c>
      <c r="B12" s="7" t="s">
        <v>52</v>
      </c>
      <c r="C12" s="7" t="s">
        <v>53</v>
      </c>
      <c r="D12" s="7" t="s">
        <v>71</v>
      </c>
      <c r="E12" s="8" t="s">
        <v>72</v>
      </c>
      <c r="F12" s="8" t="s">
        <v>73</v>
      </c>
      <c r="G12" s="9"/>
      <c r="H12" s="10" t="s">
        <v>57</v>
      </c>
      <c r="I12" s="11"/>
      <c r="J12" s="9"/>
      <c r="K12" s="10" t="s">
        <v>57</v>
      </c>
      <c r="L12" s="11"/>
      <c r="M12" s="9"/>
      <c r="N12" s="10"/>
      <c r="O12" s="9"/>
      <c r="P12" s="10" t="s">
        <v>57</v>
      </c>
      <c r="Q12" s="11"/>
      <c r="R12" s="9"/>
      <c r="S12" s="10"/>
      <c r="T12" s="9"/>
      <c r="U12" s="10" t="s">
        <v>57</v>
      </c>
      <c r="V12" s="12"/>
      <c r="W12" s="13" t="n">
        <f>113.05</f>
        <v>113.05</v>
      </c>
      <c r="X12" s="14" t="str">
        <f>"－"</f>
        <v>－</v>
      </c>
      <c r="Y12" s="14"/>
      <c r="Z12" s="14"/>
      <c r="AA12" s="17"/>
      <c r="AB12" s="14" t="str">
        <f>"－"</f>
        <v>－</v>
      </c>
      <c r="AC12" s="14"/>
      <c r="AD12" s="14"/>
      <c r="AE12" s="18"/>
      <c r="AF12" s="9"/>
      <c r="AG12" s="16" t="str">
        <f>"－"</f>
        <v>－</v>
      </c>
      <c r="AH12" s="15" t="str">
        <f>"－"</f>
        <v>－</v>
      </c>
    </row>
    <row r="13">
      <c r="A13" s="6" t="s">
        <v>51</v>
      </c>
      <c r="B13" s="7" t="s">
        <v>52</v>
      </c>
      <c r="C13" s="7" t="s">
        <v>53</v>
      </c>
      <c r="D13" s="7" t="s">
        <v>74</v>
      </c>
      <c r="E13" s="8" t="s">
        <v>75</v>
      </c>
      <c r="F13" s="8" t="s">
        <v>76</v>
      </c>
      <c r="G13" s="9"/>
      <c r="H13" s="10" t="s">
        <v>57</v>
      </c>
      <c r="I13" s="11"/>
      <c r="J13" s="9"/>
      <c r="K13" s="10" t="s">
        <v>57</v>
      </c>
      <c r="L13" s="11"/>
      <c r="M13" s="9"/>
      <c r="N13" s="10"/>
      <c r="O13" s="9"/>
      <c r="P13" s="10" t="s">
        <v>57</v>
      </c>
      <c r="Q13" s="11"/>
      <c r="R13" s="9"/>
      <c r="S13" s="10"/>
      <c r="T13" s="9"/>
      <c r="U13" s="10" t="s">
        <v>57</v>
      </c>
      <c r="V13" s="12"/>
      <c r="W13" s="13" t="n">
        <f>113.06</f>
        <v>113.06</v>
      </c>
      <c r="X13" s="14" t="str">
        <f>"－"</f>
        <v>－</v>
      </c>
      <c r="Y13" s="14"/>
      <c r="Z13" s="14"/>
      <c r="AA13" s="17"/>
      <c r="AB13" s="14" t="str">
        <f>"－"</f>
        <v>－</v>
      </c>
      <c r="AC13" s="14"/>
      <c r="AD13" s="14"/>
      <c r="AE13" s="18"/>
      <c r="AF13" s="9"/>
      <c r="AG13" s="16" t="str">
        <f>"－"</f>
        <v>－</v>
      </c>
      <c r="AH13" s="15" t="str">
        <f>"－"</f>
        <v>－</v>
      </c>
    </row>
    <row r="14">
      <c r="A14" s="6" t="s">
        <v>51</v>
      </c>
      <c r="B14" s="7" t="s">
        <v>77</v>
      </c>
      <c r="C14" s="7" t="s">
        <v>78</v>
      </c>
      <c r="D14" s="7" t="s">
        <v>54</v>
      </c>
      <c r="E14" s="8" t="s">
        <v>55</v>
      </c>
      <c r="F14" s="8" t="s">
        <v>56</v>
      </c>
      <c r="G14" s="9" t="s">
        <v>79</v>
      </c>
      <c r="H14" s="10" t="s">
        <v>80</v>
      </c>
      <c r="I14" s="11" t="n">
        <v>0.532</v>
      </c>
      <c r="J14" s="9" t="s">
        <v>81</v>
      </c>
      <c r="K14" s="10" t="s">
        <v>82</v>
      </c>
      <c r="L14" s="11" t="n">
        <v>0.522</v>
      </c>
      <c r="M14" s="9" t="s">
        <v>81</v>
      </c>
      <c r="N14" s="10" t="s">
        <v>83</v>
      </c>
      <c r="O14" s="9" t="s">
        <v>84</v>
      </c>
      <c r="P14" s="10" t="s">
        <v>85</v>
      </c>
      <c r="Q14" s="11" t="n">
        <v>0.639</v>
      </c>
      <c r="R14" s="9" t="s">
        <v>84</v>
      </c>
      <c r="S14" s="10" t="s">
        <v>86</v>
      </c>
      <c r="T14" s="9" t="s">
        <v>87</v>
      </c>
      <c r="U14" s="10" t="s">
        <v>88</v>
      </c>
      <c r="V14" s="12" t="n">
        <v>0.575</v>
      </c>
      <c r="W14" s="13" t="n">
        <f>151.53</f>
        <v>151.53</v>
      </c>
      <c r="X14" s="14" t="n">
        <f>1805889</f>
        <v>1805889.0</v>
      </c>
      <c r="Y14" s="14" t="n">
        <v>3879.0</v>
      </c>
      <c r="Z14" s="14" t="n">
        <v>96704.0</v>
      </c>
      <c r="AA14" s="17" t="n">
        <v>132293.0</v>
      </c>
      <c r="AB14" s="14" t="n">
        <f>273472328160000</f>
        <v>2.7347232816E14</v>
      </c>
      <c r="AC14" s="14" t="n">
        <v>5.874465E11</v>
      </c>
      <c r="AD14" s="14" t="n">
        <v>1.462841148E13</v>
      </c>
      <c r="AE14" s="18" t="n">
        <v>1.999387217E13</v>
      </c>
      <c r="AF14" s="9" t="s">
        <v>58</v>
      </c>
      <c r="AG14" s="16" t="n">
        <f>3568</f>
        <v>3568.0</v>
      </c>
      <c r="AH14" s="15" t="n">
        <f>48</f>
        <v>48.0</v>
      </c>
    </row>
    <row r="15">
      <c r="A15" s="6" t="s">
        <v>51</v>
      </c>
      <c r="B15" s="7" t="s">
        <v>77</v>
      </c>
      <c r="C15" s="7" t="s">
        <v>78</v>
      </c>
      <c r="D15" s="7" t="s">
        <v>59</v>
      </c>
      <c r="E15" s="8" t="s">
        <v>60</v>
      </c>
      <c r="F15" s="8" t="s">
        <v>61</v>
      </c>
      <c r="G15" s="9" t="s">
        <v>89</v>
      </c>
      <c r="H15" s="10" t="s">
        <v>90</v>
      </c>
      <c r="I15" s="11" t="n">
        <v>0.553</v>
      </c>
      <c r="J15" s="9" t="s">
        <v>91</v>
      </c>
      <c r="K15" s="10" t="s">
        <v>92</v>
      </c>
      <c r="L15" s="11" t="n">
        <v>0.515</v>
      </c>
      <c r="M15" s="9" t="s">
        <v>91</v>
      </c>
      <c r="N15" s="10" t="s">
        <v>93</v>
      </c>
      <c r="O15" s="9" t="s">
        <v>84</v>
      </c>
      <c r="P15" s="10" t="s">
        <v>94</v>
      </c>
      <c r="Q15" s="11" t="n">
        <v>0.653</v>
      </c>
      <c r="R15" s="9" t="s">
        <v>84</v>
      </c>
      <c r="S15" s="10" t="s">
        <v>95</v>
      </c>
      <c r="T15" s="9" t="s">
        <v>96</v>
      </c>
      <c r="U15" s="10" t="s">
        <v>97</v>
      </c>
      <c r="V15" s="12" t="n">
        <v>0.0</v>
      </c>
      <c r="W15" s="13" t="n">
        <f>151.4</f>
        <v>151.4</v>
      </c>
      <c r="X15" s="14" t="n">
        <f>1744339</f>
        <v>1744339.0</v>
      </c>
      <c r="Y15" s="14" t="n">
        <v>1237.0</v>
      </c>
      <c r="Z15" s="14" t="n">
        <v>119509.0</v>
      </c>
      <c r="AA15" s="17" t="n">
        <v>267420.0</v>
      </c>
      <c r="AB15" s="14" t="n">
        <f>264006738360200</f>
        <v>2.640067383602E14</v>
      </c>
      <c r="AC15" s="14" t="n">
        <v>1.87076E11</v>
      </c>
      <c r="AD15" s="14" t="n">
        <v>1.80856473802E13</v>
      </c>
      <c r="AE15" s="18" t="n">
        <v>4.04735183E13</v>
      </c>
      <c r="AF15" s="9" t="s">
        <v>58</v>
      </c>
      <c r="AG15" s="16" t="n">
        <f>1798</f>
        <v>1798.0</v>
      </c>
      <c r="AH15" s="15" t="n">
        <f>88</f>
        <v>88.0</v>
      </c>
    </row>
    <row r="16">
      <c r="A16" s="6" t="s">
        <v>51</v>
      </c>
      <c r="B16" s="7" t="s">
        <v>77</v>
      </c>
      <c r="C16" s="7" t="s">
        <v>78</v>
      </c>
      <c r="D16" s="7" t="s">
        <v>62</v>
      </c>
      <c r="E16" s="8" t="s">
        <v>63</v>
      </c>
      <c r="F16" s="8" t="s">
        <v>64</v>
      </c>
      <c r="G16" s="9" t="s">
        <v>98</v>
      </c>
      <c r="H16" s="10" t="s">
        <v>99</v>
      </c>
      <c r="I16" s="11" t="n">
        <v>0.582</v>
      </c>
      <c r="J16" s="9" t="s">
        <v>100</v>
      </c>
      <c r="K16" s="10" t="s">
        <v>101</v>
      </c>
      <c r="L16" s="11" t="n">
        <v>0.483</v>
      </c>
      <c r="M16" s="9" t="s">
        <v>102</v>
      </c>
      <c r="N16" s="10" t="s">
        <v>103</v>
      </c>
      <c r="O16" s="9" t="s">
        <v>104</v>
      </c>
      <c r="P16" s="10" t="s">
        <v>105</v>
      </c>
      <c r="Q16" s="11" t="n">
        <v>0.583</v>
      </c>
      <c r="R16" s="9" t="s">
        <v>106</v>
      </c>
      <c r="S16" s="10" t="s">
        <v>107</v>
      </c>
      <c r="T16" s="9" t="s">
        <v>108</v>
      </c>
      <c r="U16" s="10" t="s">
        <v>109</v>
      </c>
      <c r="V16" s="12" t="n">
        <v>0.536</v>
      </c>
      <c r="W16" s="13" t="n">
        <f>151.56</f>
        <v>151.56</v>
      </c>
      <c r="X16" s="14" t="n">
        <f>1877176</f>
        <v>1877176.0</v>
      </c>
      <c r="Y16" s="14" t="n">
        <v>2192.0</v>
      </c>
      <c r="Z16" s="14" t="n">
        <v>157346.0</v>
      </c>
      <c r="AA16" s="17" t="n">
        <v>270847.0</v>
      </c>
      <c r="AB16" s="14" t="n">
        <f>285361523447200</f>
        <v>2.853615234472E14</v>
      </c>
      <c r="AC16" s="14" t="n">
        <v>3.325995E11</v>
      </c>
      <c r="AD16" s="14" t="n">
        <v>2.38988091472E13</v>
      </c>
      <c r="AE16" s="18" t="n">
        <v>4.109743712E13</v>
      </c>
      <c r="AF16" s="9" t="s">
        <v>58</v>
      </c>
      <c r="AG16" s="16" t="n">
        <f>3219</f>
        <v>3219.0</v>
      </c>
      <c r="AH16" s="15" t="n">
        <f>82</f>
        <v>82.0</v>
      </c>
    </row>
    <row r="17">
      <c r="A17" s="6" t="s">
        <v>51</v>
      </c>
      <c r="B17" s="7" t="s">
        <v>77</v>
      </c>
      <c r="C17" s="7" t="s">
        <v>78</v>
      </c>
      <c r="D17" s="7" t="s">
        <v>65</v>
      </c>
      <c r="E17" s="8" t="s">
        <v>66</v>
      </c>
      <c r="F17" s="8" t="s">
        <v>67</v>
      </c>
      <c r="G17" s="9" t="s">
        <v>110</v>
      </c>
      <c r="H17" s="10" t="s">
        <v>111</v>
      </c>
      <c r="I17" s="11" t="n">
        <v>0.509</v>
      </c>
      <c r="J17" s="9" t="s">
        <v>112</v>
      </c>
      <c r="K17" s="10" t="s">
        <v>113</v>
      </c>
      <c r="L17" s="11" t="n">
        <v>0.5</v>
      </c>
      <c r="M17" s="9" t="s">
        <v>114</v>
      </c>
      <c r="N17" s="10" t="s">
        <v>115</v>
      </c>
      <c r="O17" s="9" t="s">
        <v>116</v>
      </c>
      <c r="P17" s="10" t="s">
        <v>117</v>
      </c>
      <c r="Q17" s="11" t="n">
        <v>0.591</v>
      </c>
      <c r="R17" s="9" t="s">
        <v>116</v>
      </c>
      <c r="S17" s="10" t="s">
        <v>118</v>
      </c>
      <c r="T17" s="9" t="s">
        <v>119</v>
      </c>
      <c r="U17" s="10" t="s">
        <v>120</v>
      </c>
      <c r="V17" s="12" t="n">
        <v>0.529</v>
      </c>
      <c r="W17" s="13" t="n">
        <f>151.59</f>
        <v>151.59</v>
      </c>
      <c r="X17" s="14" t="n">
        <f>2253611</f>
        <v>2253611.0</v>
      </c>
      <c r="Y17" s="14" t="n">
        <v>3713.0</v>
      </c>
      <c r="Z17" s="14" t="n">
        <v>187070.0</v>
      </c>
      <c r="AA17" s="17" t="n">
        <v>254462.0</v>
      </c>
      <c r="AB17" s="14" t="n">
        <f>341780042939600</f>
        <v>3.417800429396E14</v>
      </c>
      <c r="AC17" s="14" t="n">
        <v>5.628975E11</v>
      </c>
      <c r="AD17" s="14" t="n">
        <v>2.84026623096E13</v>
      </c>
      <c r="AE17" s="18" t="n">
        <v>3.866659617E13</v>
      </c>
      <c r="AF17" s="9" t="s">
        <v>58</v>
      </c>
      <c r="AG17" s="16" t="n">
        <f>3260</f>
        <v>3260.0</v>
      </c>
      <c r="AH17" s="15" t="n">
        <f>84</f>
        <v>84.0</v>
      </c>
    </row>
    <row r="18">
      <c r="A18" s="6" t="s">
        <v>51</v>
      </c>
      <c r="B18" s="7" t="s">
        <v>77</v>
      </c>
      <c r="C18" s="7" t="s">
        <v>78</v>
      </c>
      <c r="D18" s="7" t="s">
        <v>68</v>
      </c>
      <c r="E18" s="8" t="s">
        <v>69</v>
      </c>
      <c r="F18" s="8" t="s">
        <v>70</v>
      </c>
      <c r="G18" s="9" t="s">
        <v>121</v>
      </c>
      <c r="H18" s="10" t="s">
        <v>122</v>
      </c>
      <c r="I18" s="11" t="n">
        <v>0.56</v>
      </c>
      <c r="J18" s="9" t="s">
        <v>123</v>
      </c>
      <c r="K18" s="10" t="s">
        <v>124</v>
      </c>
      <c r="L18" s="11" t="n">
        <v>0.508</v>
      </c>
      <c r="M18" s="9" t="s">
        <v>125</v>
      </c>
      <c r="N18" s="10" t="s">
        <v>126</v>
      </c>
      <c r="O18" s="9" t="s">
        <v>127</v>
      </c>
      <c r="P18" s="10" t="s">
        <v>128</v>
      </c>
      <c r="Q18" s="11" t="n">
        <v>0.564</v>
      </c>
      <c r="R18" s="9" t="s">
        <v>129</v>
      </c>
      <c r="S18" s="10" t="s">
        <v>130</v>
      </c>
      <c r="T18" s="9" t="s">
        <v>129</v>
      </c>
      <c r="U18" s="10" t="s">
        <v>131</v>
      </c>
      <c r="V18" s="12" t="n">
        <v>0.554</v>
      </c>
      <c r="W18" s="13" t="n">
        <f>151.75</f>
        <v>151.75</v>
      </c>
      <c r="X18" s="14" t="n">
        <f>495057</f>
        <v>495057.0</v>
      </c>
      <c r="Y18" s="14" t="n">
        <v>900.0</v>
      </c>
      <c r="Z18" s="14" t="n">
        <v>71567.0</v>
      </c>
      <c r="AA18" s="17" t="n">
        <v>118742.0</v>
      </c>
      <c r="AB18" s="14" t="n">
        <f>75244155616600</f>
        <v>7.52441556166E13</v>
      </c>
      <c r="AC18" s="14" t="n">
        <v>1.3668825E11</v>
      </c>
      <c r="AD18" s="14" t="n">
        <v>1.08785776766E13</v>
      </c>
      <c r="AE18" s="18" t="n">
        <v>1.805013338E13</v>
      </c>
      <c r="AF18" s="9"/>
      <c r="AG18" s="16" t="n">
        <f>102754</f>
        <v>102754.0</v>
      </c>
      <c r="AH18" s="15" t="n">
        <f>30</f>
        <v>30.0</v>
      </c>
    </row>
    <row r="19">
      <c r="A19" s="6" t="s">
        <v>51</v>
      </c>
      <c r="B19" s="7" t="s">
        <v>77</v>
      </c>
      <c r="C19" s="7" t="s">
        <v>78</v>
      </c>
      <c r="D19" s="7" t="s">
        <v>71</v>
      </c>
      <c r="E19" s="8" t="s">
        <v>72</v>
      </c>
      <c r="F19" s="8" t="s">
        <v>73</v>
      </c>
      <c r="G19" s="9"/>
      <c r="H19" s="10" t="s">
        <v>57</v>
      </c>
      <c r="I19" s="11"/>
      <c r="J19" s="9"/>
      <c r="K19" s="10" t="s">
        <v>57</v>
      </c>
      <c r="L19" s="11"/>
      <c r="M19" s="9"/>
      <c r="N19" s="10"/>
      <c r="O19" s="9"/>
      <c r="P19" s="10" t="s">
        <v>57</v>
      </c>
      <c r="Q19" s="11"/>
      <c r="R19" s="9"/>
      <c r="S19" s="10"/>
      <c r="T19" s="9"/>
      <c r="U19" s="10" t="s">
        <v>57</v>
      </c>
      <c r="V19" s="12"/>
      <c r="W19" s="13" t="n">
        <f>151.48</f>
        <v>151.48</v>
      </c>
      <c r="X19" s="14" t="str">
        <f>"－"</f>
        <v>－</v>
      </c>
      <c r="Y19" s="14"/>
      <c r="Z19" s="14"/>
      <c r="AA19" s="17"/>
      <c r="AB19" s="14" t="str">
        <f>"－"</f>
        <v>－</v>
      </c>
      <c r="AC19" s="14"/>
      <c r="AD19" s="14"/>
      <c r="AE19" s="18"/>
      <c r="AF19" s="9"/>
      <c r="AG19" s="16" t="str">
        <f>"－"</f>
        <v>－</v>
      </c>
      <c r="AH19" s="15" t="str">
        <f>"－"</f>
        <v>－</v>
      </c>
    </row>
    <row r="20">
      <c r="A20" s="6" t="s">
        <v>51</v>
      </c>
      <c r="B20" s="7" t="s">
        <v>77</v>
      </c>
      <c r="C20" s="7" t="s">
        <v>78</v>
      </c>
      <c r="D20" s="7" t="s">
        <v>74</v>
      </c>
      <c r="E20" s="8" t="s">
        <v>75</v>
      </c>
      <c r="F20" s="8" t="s">
        <v>76</v>
      </c>
      <c r="G20" s="9"/>
      <c r="H20" s="10" t="s">
        <v>57</v>
      </c>
      <c r="I20" s="11"/>
      <c r="J20" s="9"/>
      <c r="K20" s="10" t="s">
        <v>57</v>
      </c>
      <c r="L20" s="11"/>
      <c r="M20" s="9"/>
      <c r="N20" s="10"/>
      <c r="O20" s="9"/>
      <c r="P20" s="10" t="s">
        <v>57</v>
      </c>
      <c r="Q20" s="11"/>
      <c r="R20" s="9"/>
      <c r="S20" s="10"/>
      <c r="T20" s="9"/>
      <c r="U20" s="10" t="s">
        <v>57</v>
      </c>
      <c r="V20" s="12"/>
      <c r="W20" s="13" t="n">
        <f>151.72</f>
        <v>151.72</v>
      </c>
      <c r="X20" s="14" t="str">
        <f>"－"</f>
        <v>－</v>
      </c>
      <c r="Y20" s="14"/>
      <c r="Z20" s="14"/>
      <c r="AA20" s="17"/>
      <c r="AB20" s="14" t="str">
        <f>"－"</f>
        <v>－</v>
      </c>
      <c r="AC20" s="14"/>
      <c r="AD20" s="14"/>
      <c r="AE20" s="18"/>
      <c r="AF20" s="9"/>
      <c r="AG20" s="16" t="str">
        <f>"－"</f>
        <v>－</v>
      </c>
      <c r="AH20" s="15" t="str">
        <f>"－"</f>
        <v>－</v>
      </c>
    </row>
    <row r="21">
      <c r="A21" s="6" t="s">
        <v>51</v>
      </c>
      <c r="B21" s="7" t="s">
        <v>132</v>
      </c>
      <c r="C21" s="7" t="s">
        <v>133</v>
      </c>
      <c r="D21" s="7" t="s">
        <v>54</v>
      </c>
      <c r="E21" s="8" t="s">
        <v>55</v>
      </c>
      <c r="F21" s="8" t="s">
        <v>134</v>
      </c>
      <c r="G21" s="9" t="s">
        <v>81</v>
      </c>
      <c r="H21" s="10" t="s">
        <v>135</v>
      </c>
      <c r="I21" s="11" t="n">
        <v>0.527</v>
      </c>
      <c r="J21" s="9" t="s">
        <v>136</v>
      </c>
      <c r="K21" s="10" t="s">
        <v>137</v>
      </c>
      <c r="L21" s="11" t="n">
        <v>0.522</v>
      </c>
      <c r="M21" s="9"/>
      <c r="N21" s="10"/>
      <c r="O21" s="9" t="s">
        <v>84</v>
      </c>
      <c r="P21" s="10" t="s">
        <v>138</v>
      </c>
      <c r="Q21" s="11" t="n">
        <v>0.631</v>
      </c>
      <c r="R21" s="9"/>
      <c r="S21" s="10"/>
      <c r="T21" s="9" t="s">
        <v>139</v>
      </c>
      <c r="U21" s="10" t="s">
        <v>140</v>
      </c>
      <c r="V21" s="12" t="n">
        <v>0.575</v>
      </c>
      <c r="W21" s="13" t="n">
        <f>151.54</f>
        <v>151.54</v>
      </c>
      <c r="X21" s="14" t="n">
        <f>169</f>
        <v>169.0</v>
      </c>
      <c r="Y21" s="14"/>
      <c r="Z21" s="14"/>
      <c r="AA21" s="17"/>
      <c r="AB21" s="14" t="n">
        <f>2557368500</f>
        <v>2.5573685E9</v>
      </c>
      <c r="AC21" s="14"/>
      <c r="AD21" s="14"/>
      <c r="AE21" s="18"/>
      <c r="AF21" s="9" t="s">
        <v>58</v>
      </c>
      <c r="AG21" s="16" t="n">
        <f>40</f>
        <v>40.0</v>
      </c>
      <c r="AH21" s="15" t="n">
        <f>37</f>
        <v>37.0</v>
      </c>
    </row>
    <row r="22">
      <c r="A22" s="6" t="s">
        <v>51</v>
      </c>
      <c r="B22" s="7" t="s">
        <v>132</v>
      </c>
      <c r="C22" s="7" t="s">
        <v>133</v>
      </c>
      <c r="D22" s="7" t="s">
        <v>59</v>
      </c>
      <c r="E22" s="8" t="s">
        <v>60</v>
      </c>
      <c r="F22" s="8" t="s">
        <v>141</v>
      </c>
      <c r="G22" s="9" t="s">
        <v>142</v>
      </c>
      <c r="H22" s="10" t="s">
        <v>143</v>
      </c>
      <c r="I22" s="11" t="n">
        <v>0.567</v>
      </c>
      <c r="J22" s="9" t="s">
        <v>91</v>
      </c>
      <c r="K22" s="10" t="s">
        <v>144</v>
      </c>
      <c r="L22" s="11" t="n">
        <v>0.518</v>
      </c>
      <c r="M22" s="9"/>
      <c r="N22" s="10"/>
      <c r="O22" s="9" t="s">
        <v>145</v>
      </c>
      <c r="P22" s="10" t="s">
        <v>146</v>
      </c>
      <c r="Q22" s="11" t="n">
        <v>0.666</v>
      </c>
      <c r="R22" s="9"/>
      <c r="S22" s="10"/>
      <c r="T22" s="9" t="s">
        <v>91</v>
      </c>
      <c r="U22" s="10" t="s">
        <v>147</v>
      </c>
      <c r="V22" s="12" t="n">
        <v>0.526</v>
      </c>
      <c r="W22" s="13" t="n">
        <f>151.39</f>
        <v>151.39</v>
      </c>
      <c r="X22" s="14" t="n">
        <f>218</f>
        <v>218.0</v>
      </c>
      <c r="Y22" s="14"/>
      <c r="Z22" s="14"/>
      <c r="AA22" s="17"/>
      <c r="AB22" s="14" t="n">
        <f>3299612500</f>
        <v>3.2996125E9</v>
      </c>
      <c r="AC22" s="14"/>
      <c r="AD22" s="14"/>
      <c r="AE22" s="18"/>
      <c r="AF22" s="9" t="s">
        <v>58</v>
      </c>
      <c r="AG22" s="16" t="n">
        <f>49</f>
        <v>49.0</v>
      </c>
      <c r="AH22" s="15" t="n">
        <f>47</f>
        <v>47.0</v>
      </c>
    </row>
    <row r="23">
      <c r="A23" s="6" t="s">
        <v>51</v>
      </c>
      <c r="B23" s="7" t="s">
        <v>132</v>
      </c>
      <c r="C23" s="7" t="s">
        <v>133</v>
      </c>
      <c r="D23" s="7" t="s">
        <v>62</v>
      </c>
      <c r="E23" s="8" t="s">
        <v>63</v>
      </c>
      <c r="F23" s="8" t="s">
        <v>148</v>
      </c>
      <c r="G23" s="9" t="s">
        <v>149</v>
      </c>
      <c r="H23" s="10" t="s">
        <v>150</v>
      </c>
      <c r="I23" s="11" t="n">
        <v>0.571</v>
      </c>
      <c r="J23" s="9" t="s">
        <v>151</v>
      </c>
      <c r="K23" s="10" t="s">
        <v>152</v>
      </c>
      <c r="L23" s="11" t="n">
        <v>0.491</v>
      </c>
      <c r="M23" s="9"/>
      <c r="N23" s="10"/>
      <c r="O23" s="9" t="s">
        <v>106</v>
      </c>
      <c r="P23" s="10" t="s">
        <v>153</v>
      </c>
      <c r="Q23" s="11" t="n">
        <v>0.581</v>
      </c>
      <c r="R23" s="9"/>
      <c r="S23" s="10"/>
      <c r="T23" s="9" t="s">
        <v>154</v>
      </c>
      <c r="U23" s="10" t="s">
        <v>155</v>
      </c>
      <c r="V23" s="12" t="n">
        <v>0.533</v>
      </c>
      <c r="W23" s="13" t="n">
        <f>151.56</f>
        <v>151.56</v>
      </c>
      <c r="X23" s="14" t="n">
        <f>272</f>
        <v>272.0</v>
      </c>
      <c r="Y23" s="14"/>
      <c r="Z23" s="14"/>
      <c r="AA23" s="17"/>
      <c r="AB23" s="14" t="n">
        <f>4129811000</f>
        <v>4.129811E9</v>
      </c>
      <c r="AC23" s="14"/>
      <c r="AD23" s="14"/>
      <c r="AE23" s="18"/>
      <c r="AF23" s="9" t="s">
        <v>58</v>
      </c>
      <c r="AG23" s="16" t="n">
        <f>28</f>
        <v>28.0</v>
      </c>
      <c r="AH23" s="15" t="n">
        <f>43</f>
        <v>43.0</v>
      </c>
    </row>
    <row r="24">
      <c r="A24" s="6" t="s">
        <v>51</v>
      </c>
      <c r="B24" s="7" t="s">
        <v>132</v>
      </c>
      <c r="C24" s="7" t="s">
        <v>133</v>
      </c>
      <c r="D24" s="7" t="s">
        <v>65</v>
      </c>
      <c r="E24" s="8" t="s">
        <v>66</v>
      </c>
      <c r="F24" s="8" t="s">
        <v>156</v>
      </c>
      <c r="G24" s="9" t="s">
        <v>157</v>
      </c>
      <c r="H24" s="10" t="s">
        <v>158</v>
      </c>
      <c r="I24" s="11" t="n">
        <v>0.538</v>
      </c>
      <c r="J24" s="9" t="s">
        <v>114</v>
      </c>
      <c r="K24" s="10" t="s">
        <v>159</v>
      </c>
      <c r="L24" s="11" t="n">
        <v>0.511</v>
      </c>
      <c r="M24" s="9"/>
      <c r="N24" s="10"/>
      <c r="O24" s="9" t="s">
        <v>116</v>
      </c>
      <c r="P24" s="10" t="s">
        <v>160</v>
      </c>
      <c r="Q24" s="11" t="n">
        <v>0.587</v>
      </c>
      <c r="R24" s="9"/>
      <c r="S24" s="10"/>
      <c r="T24" s="9" t="s">
        <v>161</v>
      </c>
      <c r="U24" s="10" t="s">
        <v>162</v>
      </c>
      <c r="V24" s="12" t="n">
        <v>0.52</v>
      </c>
      <c r="W24" s="13" t="n">
        <f>151.59</f>
        <v>151.59</v>
      </c>
      <c r="X24" s="14" t="n">
        <f>275</f>
        <v>275.0</v>
      </c>
      <c r="Y24" s="14"/>
      <c r="Z24" s="14"/>
      <c r="AA24" s="17"/>
      <c r="AB24" s="14" t="n">
        <f>4172599000</f>
        <v>4.172599E9</v>
      </c>
      <c r="AC24" s="14"/>
      <c r="AD24" s="14"/>
      <c r="AE24" s="18"/>
      <c r="AF24" s="9" t="s">
        <v>58</v>
      </c>
      <c r="AG24" s="16" t="n">
        <f>31</f>
        <v>31.0</v>
      </c>
      <c r="AH24" s="15" t="n">
        <f>50</f>
        <v>50.0</v>
      </c>
    </row>
    <row r="25">
      <c r="A25" s="6" t="s">
        <v>51</v>
      </c>
      <c r="B25" s="7" t="s">
        <v>132</v>
      </c>
      <c r="C25" s="7" t="s">
        <v>133</v>
      </c>
      <c r="D25" s="7" t="s">
        <v>68</v>
      </c>
      <c r="E25" s="8" t="s">
        <v>69</v>
      </c>
      <c r="F25" s="8" t="s">
        <v>163</v>
      </c>
      <c r="G25" s="9" t="s">
        <v>114</v>
      </c>
      <c r="H25" s="10" t="s">
        <v>164</v>
      </c>
      <c r="I25" s="11" t="n">
        <v>0.517</v>
      </c>
      <c r="J25" s="9" t="s">
        <v>125</v>
      </c>
      <c r="K25" s="10" t="s">
        <v>165</v>
      </c>
      <c r="L25" s="11" t="n">
        <v>0.508</v>
      </c>
      <c r="M25" s="9"/>
      <c r="N25" s="10"/>
      <c r="O25" s="9" t="s">
        <v>129</v>
      </c>
      <c r="P25" s="10" t="s">
        <v>166</v>
      </c>
      <c r="Q25" s="11" t="n">
        <v>0.55</v>
      </c>
      <c r="R25" s="9"/>
      <c r="S25" s="10"/>
      <c r="T25" s="9" t="s">
        <v>129</v>
      </c>
      <c r="U25" s="10" t="s">
        <v>166</v>
      </c>
      <c r="V25" s="12" t="n">
        <v>0.55</v>
      </c>
      <c r="W25" s="13" t="n">
        <f>151.75</f>
        <v>151.75</v>
      </c>
      <c r="X25" s="14" t="n">
        <f>121</f>
        <v>121.0</v>
      </c>
      <c r="Y25" s="14"/>
      <c r="Z25" s="14"/>
      <c r="AA25" s="17"/>
      <c r="AB25" s="14" t="n">
        <f>1839341000</f>
        <v>1.839341E9</v>
      </c>
      <c r="AC25" s="14"/>
      <c r="AD25" s="14"/>
      <c r="AE25" s="18"/>
      <c r="AF25" s="9"/>
      <c r="AG25" s="16" t="n">
        <f>40</f>
        <v>40.0</v>
      </c>
      <c r="AH25" s="15" t="n">
        <f>16</f>
        <v>16.0</v>
      </c>
    </row>
    <row r="26">
      <c r="A26" s="6" t="s">
        <v>51</v>
      </c>
      <c r="B26" s="7" t="s">
        <v>132</v>
      </c>
      <c r="C26" s="7" t="s">
        <v>133</v>
      </c>
      <c r="D26" s="7" t="s">
        <v>71</v>
      </c>
      <c r="E26" s="8" t="s">
        <v>72</v>
      </c>
      <c r="F26" s="8" t="s">
        <v>167</v>
      </c>
      <c r="G26" s="9"/>
      <c r="H26" s="10" t="s">
        <v>57</v>
      </c>
      <c r="I26" s="11"/>
      <c r="J26" s="9"/>
      <c r="K26" s="10" t="s">
        <v>57</v>
      </c>
      <c r="L26" s="11"/>
      <c r="M26" s="9"/>
      <c r="N26" s="10"/>
      <c r="O26" s="9"/>
      <c r="P26" s="10" t="s">
        <v>57</v>
      </c>
      <c r="Q26" s="11"/>
      <c r="R26" s="9"/>
      <c r="S26" s="10"/>
      <c r="T26" s="9"/>
      <c r="U26" s="10" t="s">
        <v>57</v>
      </c>
      <c r="V26" s="12"/>
      <c r="W26" s="13" t="n">
        <f>151.48</f>
        <v>151.48</v>
      </c>
      <c r="X26" s="14" t="str">
        <f>"－"</f>
        <v>－</v>
      </c>
      <c r="Y26" s="14"/>
      <c r="Z26" s="14"/>
      <c r="AA26" s="17"/>
      <c r="AB26" s="14" t="str">
        <f>"－"</f>
        <v>－</v>
      </c>
      <c r="AC26" s="14"/>
      <c r="AD26" s="14"/>
      <c r="AE26" s="18"/>
      <c r="AF26" s="9"/>
      <c r="AG26" s="16" t="str">
        <f>"－"</f>
        <v>－</v>
      </c>
      <c r="AH26" s="15" t="str">
        <f>"－"</f>
        <v>－</v>
      </c>
    </row>
    <row r="27">
      <c r="A27" s="6" t="s">
        <v>51</v>
      </c>
      <c r="B27" s="7" t="s">
        <v>132</v>
      </c>
      <c r="C27" s="7" t="s">
        <v>133</v>
      </c>
      <c r="D27" s="7" t="s">
        <v>74</v>
      </c>
      <c r="E27" s="8" t="s">
        <v>75</v>
      </c>
      <c r="F27" s="8" t="s">
        <v>168</v>
      </c>
      <c r="G27" s="9"/>
      <c r="H27" s="10" t="s">
        <v>57</v>
      </c>
      <c r="I27" s="11"/>
      <c r="J27" s="9"/>
      <c r="K27" s="10" t="s">
        <v>57</v>
      </c>
      <c r="L27" s="11"/>
      <c r="M27" s="9"/>
      <c r="N27" s="10"/>
      <c r="O27" s="9"/>
      <c r="P27" s="10" t="s">
        <v>57</v>
      </c>
      <c r="Q27" s="11"/>
      <c r="R27" s="9"/>
      <c r="S27" s="10"/>
      <c r="T27" s="9"/>
      <c r="U27" s="10" t="s">
        <v>57</v>
      </c>
      <c r="V27" s="12"/>
      <c r="W27" s="13" t="n">
        <f>151.72</f>
        <v>151.72</v>
      </c>
      <c r="X27" s="14" t="str">
        <f>"－"</f>
        <v>－</v>
      </c>
      <c r="Y27" s="14"/>
      <c r="Z27" s="14"/>
      <c r="AA27" s="17"/>
      <c r="AB27" s="14" t="str">
        <f>"－"</f>
        <v>－</v>
      </c>
      <c r="AC27" s="14"/>
      <c r="AD27" s="14"/>
      <c r="AE27" s="18"/>
      <c r="AF27" s="9"/>
      <c r="AG27" s="16" t="str">
        <f>"－"</f>
        <v>－</v>
      </c>
      <c r="AH27" s="15" t="str">
        <f>"－"</f>
        <v>－</v>
      </c>
    </row>
    <row r="28">
      <c r="A28" s="6" t="s">
        <v>51</v>
      </c>
      <c r="B28" s="7" t="s">
        <v>169</v>
      </c>
      <c r="C28" s="7" t="s">
        <v>170</v>
      </c>
      <c r="D28" s="7" t="s">
        <v>54</v>
      </c>
      <c r="E28" s="8" t="s">
        <v>55</v>
      </c>
      <c r="F28" s="8" t="s">
        <v>56</v>
      </c>
      <c r="G28" s="9"/>
      <c r="H28" s="10" t="s">
        <v>57</v>
      </c>
      <c r="I28" s="11"/>
      <c r="J28" s="9"/>
      <c r="K28" s="10" t="s">
        <v>57</v>
      </c>
      <c r="L28" s="11"/>
      <c r="M28" s="9"/>
      <c r="N28" s="10"/>
      <c r="O28" s="9"/>
      <c r="P28" s="10" t="s">
        <v>57</v>
      </c>
      <c r="Q28" s="11"/>
      <c r="R28" s="9"/>
      <c r="S28" s="10"/>
      <c r="T28" s="9"/>
      <c r="U28" s="10" t="s">
        <v>57</v>
      </c>
      <c r="V28" s="12"/>
      <c r="W28" s="13" t="n">
        <f>159.03</f>
        <v>159.03</v>
      </c>
      <c r="X28" s="14" t="str">
        <f>"－"</f>
        <v>－</v>
      </c>
      <c r="Y28" s="14"/>
      <c r="Z28" s="14"/>
      <c r="AA28" s="17"/>
      <c r="AB28" s="14" t="str">
        <f>"－"</f>
        <v>－</v>
      </c>
      <c r="AC28" s="14"/>
      <c r="AD28" s="14"/>
      <c r="AE28" s="18"/>
      <c r="AF28" s="9" t="s">
        <v>58</v>
      </c>
      <c r="AG28" s="16" t="str">
        <f>"－"</f>
        <v>－</v>
      </c>
      <c r="AH28" s="15" t="str">
        <f>"－"</f>
        <v>－</v>
      </c>
    </row>
    <row r="29">
      <c r="A29" s="6" t="s">
        <v>51</v>
      </c>
      <c r="B29" s="7" t="s">
        <v>169</v>
      </c>
      <c r="C29" s="7" t="s">
        <v>170</v>
      </c>
      <c r="D29" s="7" t="s">
        <v>59</v>
      </c>
      <c r="E29" s="8" t="s">
        <v>60</v>
      </c>
      <c r="F29" s="8" t="s">
        <v>61</v>
      </c>
      <c r="G29" s="9"/>
      <c r="H29" s="10" t="s">
        <v>57</v>
      </c>
      <c r="I29" s="11"/>
      <c r="J29" s="9"/>
      <c r="K29" s="10" t="s">
        <v>57</v>
      </c>
      <c r="L29" s="11"/>
      <c r="M29" s="9"/>
      <c r="N29" s="10"/>
      <c r="O29" s="9"/>
      <c r="P29" s="10" t="s">
        <v>57</v>
      </c>
      <c r="Q29" s="11"/>
      <c r="R29" s="9"/>
      <c r="S29" s="10"/>
      <c r="T29" s="9"/>
      <c r="U29" s="10" t="s">
        <v>57</v>
      </c>
      <c r="V29" s="12"/>
      <c r="W29" s="13" t="n">
        <f>159.02</f>
        <v>159.02</v>
      </c>
      <c r="X29" s="14" t="str">
        <f>"－"</f>
        <v>－</v>
      </c>
      <c r="Y29" s="14"/>
      <c r="Z29" s="14"/>
      <c r="AA29" s="17"/>
      <c r="AB29" s="14" t="str">
        <f>"－"</f>
        <v>－</v>
      </c>
      <c r="AC29" s="14"/>
      <c r="AD29" s="14"/>
      <c r="AE29" s="18"/>
      <c r="AF29" s="9" t="s">
        <v>58</v>
      </c>
      <c r="AG29" s="16" t="str">
        <f>"－"</f>
        <v>－</v>
      </c>
      <c r="AH29" s="15" t="str">
        <f>"－"</f>
        <v>－</v>
      </c>
    </row>
    <row r="30">
      <c r="A30" s="6" t="s">
        <v>51</v>
      </c>
      <c r="B30" s="7" t="s">
        <v>169</v>
      </c>
      <c r="C30" s="7" t="s">
        <v>170</v>
      </c>
      <c r="D30" s="7" t="s">
        <v>62</v>
      </c>
      <c r="E30" s="8" t="s">
        <v>63</v>
      </c>
      <c r="F30" s="8" t="s">
        <v>64</v>
      </c>
      <c r="G30" s="9"/>
      <c r="H30" s="10" t="s">
        <v>57</v>
      </c>
      <c r="I30" s="11"/>
      <c r="J30" s="9"/>
      <c r="K30" s="10" t="s">
        <v>57</v>
      </c>
      <c r="L30" s="11"/>
      <c r="M30" s="9"/>
      <c r="N30" s="10"/>
      <c r="O30" s="9"/>
      <c r="P30" s="10" t="s">
        <v>57</v>
      </c>
      <c r="Q30" s="11"/>
      <c r="R30" s="9"/>
      <c r="S30" s="10"/>
      <c r="T30" s="9"/>
      <c r="U30" s="10" t="s">
        <v>57</v>
      </c>
      <c r="V30" s="12"/>
      <c r="W30" s="13" t="n">
        <f>158.75</f>
        <v>158.75</v>
      </c>
      <c r="X30" s="14" t="str">
        <f>"－"</f>
        <v>－</v>
      </c>
      <c r="Y30" s="14"/>
      <c r="Z30" s="14"/>
      <c r="AA30" s="17"/>
      <c r="AB30" s="14" t="str">
        <f>"－"</f>
        <v>－</v>
      </c>
      <c r="AC30" s="14"/>
      <c r="AD30" s="14"/>
      <c r="AE30" s="18"/>
      <c r="AF30" s="9" t="s">
        <v>58</v>
      </c>
      <c r="AG30" s="16" t="str">
        <f>"－"</f>
        <v>－</v>
      </c>
      <c r="AH30" s="15" t="str">
        <f>"－"</f>
        <v>－</v>
      </c>
    </row>
    <row r="31">
      <c r="A31" s="6" t="s">
        <v>51</v>
      </c>
      <c r="B31" s="7" t="s">
        <v>169</v>
      </c>
      <c r="C31" s="7" t="s">
        <v>170</v>
      </c>
      <c r="D31" s="7" t="s">
        <v>65</v>
      </c>
      <c r="E31" s="8" t="s">
        <v>66</v>
      </c>
      <c r="F31" s="8" t="s">
        <v>67</v>
      </c>
      <c r="G31" s="9"/>
      <c r="H31" s="10" t="s">
        <v>57</v>
      </c>
      <c r="I31" s="11"/>
      <c r="J31" s="9"/>
      <c r="K31" s="10" t="s">
        <v>57</v>
      </c>
      <c r="L31" s="11"/>
      <c r="M31" s="9"/>
      <c r="N31" s="10"/>
      <c r="O31" s="9"/>
      <c r="P31" s="10" t="s">
        <v>57</v>
      </c>
      <c r="Q31" s="11"/>
      <c r="R31" s="9"/>
      <c r="S31" s="10"/>
      <c r="T31" s="9"/>
      <c r="U31" s="10" t="s">
        <v>57</v>
      </c>
      <c r="V31" s="12"/>
      <c r="W31" s="13" t="n">
        <f>158.71</f>
        <v>158.71</v>
      </c>
      <c r="X31" s="14" t="str">
        <f>"－"</f>
        <v>－</v>
      </c>
      <c r="Y31" s="14"/>
      <c r="Z31" s="14"/>
      <c r="AA31" s="17"/>
      <c r="AB31" s="14" t="str">
        <f>"－"</f>
        <v>－</v>
      </c>
      <c r="AC31" s="14"/>
      <c r="AD31" s="14"/>
      <c r="AE31" s="18"/>
      <c r="AF31" s="9" t="s">
        <v>58</v>
      </c>
      <c r="AG31" s="16" t="str">
        <f>"－"</f>
        <v>－</v>
      </c>
      <c r="AH31" s="15" t="str">
        <f>"－"</f>
        <v>－</v>
      </c>
    </row>
    <row r="32">
      <c r="A32" s="6" t="s">
        <v>51</v>
      </c>
      <c r="B32" s="7" t="s">
        <v>169</v>
      </c>
      <c r="C32" s="7" t="s">
        <v>170</v>
      </c>
      <c r="D32" s="7" t="s">
        <v>68</v>
      </c>
      <c r="E32" s="8" t="s">
        <v>69</v>
      </c>
      <c r="F32" s="8" t="s">
        <v>70</v>
      </c>
      <c r="G32" s="9"/>
      <c r="H32" s="10" t="s">
        <v>57</v>
      </c>
      <c r="I32" s="11"/>
      <c r="J32" s="9"/>
      <c r="K32" s="10" t="s">
        <v>57</v>
      </c>
      <c r="L32" s="11"/>
      <c r="M32" s="9"/>
      <c r="N32" s="10"/>
      <c r="O32" s="9"/>
      <c r="P32" s="10" t="s">
        <v>57</v>
      </c>
      <c r="Q32" s="11"/>
      <c r="R32" s="9"/>
      <c r="S32" s="10"/>
      <c r="T32" s="9"/>
      <c r="U32" s="10" t="s">
        <v>57</v>
      </c>
      <c r="V32" s="12"/>
      <c r="W32" s="13" t="n">
        <f>159.31</f>
        <v>159.31</v>
      </c>
      <c r="X32" s="14" t="str">
        <f>"－"</f>
        <v>－</v>
      </c>
      <c r="Y32" s="14"/>
      <c r="Z32" s="14"/>
      <c r="AA32" s="17"/>
      <c r="AB32" s="14" t="str">
        <f>"－"</f>
        <v>－</v>
      </c>
      <c r="AC32" s="14"/>
      <c r="AD32" s="14"/>
      <c r="AE32" s="18"/>
      <c r="AF32" s="9"/>
      <c r="AG32" s="16" t="str">
        <f>"－"</f>
        <v>－</v>
      </c>
      <c r="AH32" s="15" t="str">
        <f>"－"</f>
        <v>－</v>
      </c>
    </row>
    <row r="33">
      <c r="A33" s="6" t="s">
        <v>51</v>
      </c>
      <c r="B33" s="7" t="s">
        <v>169</v>
      </c>
      <c r="C33" s="7" t="s">
        <v>170</v>
      </c>
      <c r="D33" s="7" t="s">
        <v>71</v>
      </c>
      <c r="E33" s="8" t="s">
        <v>72</v>
      </c>
      <c r="F33" s="8" t="s">
        <v>73</v>
      </c>
      <c r="G33" s="9"/>
      <c r="H33" s="10" t="s">
        <v>57</v>
      </c>
      <c r="I33" s="11"/>
      <c r="J33" s="9"/>
      <c r="K33" s="10" t="s">
        <v>57</v>
      </c>
      <c r="L33" s="11"/>
      <c r="M33" s="9"/>
      <c r="N33" s="10"/>
      <c r="O33" s="9"/>
      <c r="P33" s="10" t="s">
        <v>57</v>
      </c>
      <c r="Q33" s="11"/>
      <c r="R33" s="9"/>
      <c r="S33" s="10"/>
      <c r="T33" s="9"/>
      <c r="U33" s="10" t="s">
        <v>57</v>
      </c>
      <c r="V33" s="12"/>
      <c r="W33" s="13" t="n">
        <f>158.14</f>
        <v>158.14</v>
      </c>
      <c r="X33" s="14" t="str">
        <f>"－"</f>
        <v>－</v>
      </c>
      <c r="Y33" s="14"/>
      <c r="Z33" s="14"/>
      <c r="AA33" s="17"/>
      <c r="AB33" s="14" t="str">
        <f>"－"</f>
        <v>－</v>
      </c>
      <c r="AC33" s="14"/>
      <c r="AD33" s="14"/>
      <c r="AE33" s="18"/>
      <c r="AF33" s="9"/>
      <c r="AG33" s="16" t="str">
        <f>"－"</f>
        <v>－</v>
      </c>
      <c r="AH33" s="15" t="str">
        <f>"－"</f>
        <v>－</v>
      </c>
    </row>
    <row r="34">
      <c r="A34" s="6" t="s">
        <v>51</v>
      </c>
      <c r="B34" s="7" t="s">
        <v>169</v>
      </c>
      <c r="C34" s="7" t="s">
        <v>170</v>
      </c>
      <c r="D34" s="7" t="s">
        <v>74</v>
      </c>
      <c r="E34" s="8" t="s">
        <v>75</v>
      </c>
      <c r="F34" s="8" t="s">
        <v>76</v>
      </c>
      <c r="G34" s="9"/>
      <c r="H34" s="10" t="s">
        <v>57</v>
      </c>
      <c r="I34" s="11"/>
      <c r="J34" s="9"/>
      <c r="K34" s="10" t="s">
        <v>57</v>
      </c>
      <c r="L34" s="11"/>
      <c r="M34" s="9"/>
      <c r="N34" s="10"/>
      <c r="O34" s="9"/>
      <c r="P34" s="10" t="s">
        <v>57</v>
      </c>
      <c r="Q34" s="11"/>
      <c r="R34" s="9"/>
      <c r="S34" s="10"/>
      <c r="T34" s="9"/>
      <c r="U34" s="10" t="s">
        <v>57</v>
      </c>
      <c r="V34" s="12"/>
      <c r="W34" s="13" t="n">
        <f>157.87</f>
        <v>157.87</v>
      </c>
      <c r="X34" s="14" t="str">
        <f>"－"</f>
        <v>－</v>
      </c>
      <c r="Y34" s="14"/>
      <c r="Z34" s="14"/>
      <c r="AA34" s="17"/>
      <c r="AB34" s="14" t="str">
        <f>"－"</f>
        <v>－</v>
      </c>
      <c r="AC34" s="14"/>
      <c r="AD34" s="14"/>
      <c r="AE34" s="18"/>
      <c r="AF34" s="9"/>
      <c r="AG34" s="16" t="str">
        <f>"－"</f>
        <v>－</v>
      </c>
      <c r="AH34" s="15" t="str">
        <f>"－"</f>
        <v>－</v>
      </c>
    </row>
  </sheetData>
  <mergeCells count="33">
    <mergeCell ref="AA4:AA5"/>
    <mergeCell ref="A1:K1"/>
    <mergeCell ref="A2:C2"/>
    <mergeCell ref="E6:F6"/>
    <mergeCell ref="AE4:AE5"/>
    <mergeCell ref="AB3:AE3"/>
    <mergeCell ref="D3:D5"/>
    <mergeCell ref="E3:F5"/>
    <mergeCell ref="M4:N4"/>
    <mergeCell ref="J4:J5"/>
    <mergeCell ref="K4:K5"/>
    <mergeCell ref="Z4:Z5"/>
    <mergeCell ref="AB4:AB5"/>
    <mergeCell ref="G3:V3"/>
    <mergeCell ref="G4:G5"/>
    <mergeCell ref="H4:H5"/>
    <mergeCell ref="O4:O5"/>
    <mergeCell ref="P4:P5"/>
    <mergeCell ref="T4:T5"/>
    <mergeCell ref="X3:AA3"/>
    <mergeCell ref="AF6:AG6"/>
    <mergeCell ref="AH3:AH5"/>
    <mergeCell ref="AF3:AG5"/>
    <mergeCell ref="A3:A5"/>
    <mergeCell ref="AC4:AC5"/>
    <mergeCell ref="Y4:Y5"/>
    <mergeCell ref="AD4:AD5"/>
    <mergeCell ref="R4:S4"/>
    <mergeCell ref="X4:X5"/>
    <mergeCell ref="W3:W5"/>
    <mergeCell ref="U4:U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BO_DY0001</vt:lpstr>
      <vt:lpstr>BO_DY0001!Print_Titles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2018-03-22T09:59:07Z</cp:lastPrinted>
  <dcterms:modified xsi:type="dcterms:W3CDTF">2020-09-28T04:36:10Z</dcterms:modified>
</cp:coreProperties>
</file>