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 Id="rId5" Target="docMetadata/LabelInfo.xml" Type="http://schemas.microsoft.com/office/2020/02/relationships/classificationlabel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mc:AlternateContent>
    <mc:Choice Requires="x15">
      <x15ac:absPath xmlns:x15ac="http://schemas.microsoft.com/office/spreadsheetml/2010/11/ac" url="D:\j-lake_dev\branches\dev006_J-LAKE_Ph3_Step2\src\03_online-batch\04_xlsx\"/>
    </mc:Choice>
  </mc:AlternateContent>
  <xr:revisionPtr revIDLastSave="0" documentId="13_ncr:1_{81E88305-D947-45F8-B5CF-A26B8D6E7B68}" xr6:coauthVersionLast="36" xr6:coauthVersionMax="36" xr10:uidLastSave="{00000000-0000-0000-0000-000000000000}"/>
  <bookViews>
    <workbookView xWindow="-120" yWindow="-120" windowWidth="29040" windowHeight="15720" xr2:uid="{006E3D25-171D-47F4-B09D-2CC44C6DB08C}"/>
  </bookViews>
  <sheets>
    <sheet name="レイアウト" sheetId="4" r:id="rId1"/>
  </sheets>
  <calcPr calcId="191029"/>
  <extLst>
    <ext uri="{140A7094-0E35-4892-8432-C4D2E57EDEB5}">
      <x15:workbookPr chartTrackingRefBase="1"/>
    </ext>
  </extLst>
</workbook>
</file>

<file path=xl/calcChain.xml><?xml version="1.0" encoding="utf-8"?>
<calcChain xmlns="http://schemas.openxmlformats.org/spreadsheetml/2006/main">
  <c r="B1" i="4" l="1"/>
</calcChain>
</file>

<file path=xl/sharedStrings.xml><?xml version="1.0" encoding="utf-8"?>
<sst xmlns="http://schemas.openxmlformats.org/spreadsheetml/2006/main" count="48" uniqueCount="31">
  <si>
    <t>東京証券取引所株式部 Tokyo Stock Exchange, Equities Dept.</t>
    <phoneticPr fontId="2"/>
  </si>
  <si>
    <t>(単位：千株、百万円）(Unit: thou. shares, JPY mil.)</t>
    <phoneticPr fontId="2"/>
  </si>
  <si>
    <t>二市場 Tokyo&amp;Nagoya</t>
    <rPh sb="0" eb="1">
      <t>ニ</t>
    </rPh>
    <rPh sb="1" eb="3">
      <t>シジョウ</t>
    </rPh>
    <phoneticPr fontId="2"/>
  </si>
  <si>
    <t>東京 Tokyo</t>
    <rPh sb="0" eb="2">
      <t>トウキョウ</t>
    </rPh>
    <phoneticPr fontId="2"/>
  </si>
  <si>
    <t>売残高・
貸株残高
Sales</t>
    <rPh sb="5" eb="7">
      <t>カシカブ</t>
    </rPh>
    <rPh sb="7" eb="9">
      <t>ザンダカ</t>
    </rPh>
    <phoneticPr fontId="2"/>
  </si>
  <si>
    <t>前週比
Weekly change</t>
    <phoneticPr fontId="2"/>
  </si>
  <si>
    <t>買残高・
融資残高
Purchases</t>
    <rPh sb="5" eb="7">
      <t>ユウシ</t>
    </rPh>
    <rPh sb="7" eb="9">
      <t>ザンダカ</t>
    </rPh>
    <phoneticPr fontId="2"/>
  </si>
  <si>
    <t>制度信用取引残高
Outstanding Standardized Margin Trading</t>
    <rPh sb="0" eb="2">
      <t>セイド</t>
    </rPh>
    <rPh sb="2" eb="4">
      <t>シンヨウ</t>
    </rPh>
    <rPh sb="4" eb="6">
      <t>トリヒキ</t>
    </rPh>
    <rPh sb="6" eb="8">
      <t>ザンダカ</t>
    </rPh>
    <phoneticPr fontId="2"/>
  </si>
  <si>
    <t>自己
Proprietary Account</t>
    <rPh sb="0" eb="2">
      <t>ジコ</t>
    </rPh>
    <phoneticPr fontId="2"/>
  </si>
  <si>
    <t>株数Shs.</t>
    <phoneticPr fontId="2"/>
  </si>
  <si>
    <t>金額Val.</t>
    <phoneticPr fontId="2"/>
  </si>
  <si>
    <t>委託
Customer Account</t>
    <rPh sb="0" eb="2">
      <t>イタク</t>
    </rPh>
    <phoneticPr fontId="2"/>
  </si>
  <si>
    <t>一般信用取引残高
Outstanding Negotiable Margin Trading</t>
    <rPh sb="0" eb="2">
      <t>イッパン</t>
    </rPh>
    <rPh sb="2" eb="4">
      <t>シンヨウ</t>
    </rPh>
    <rPh sb="4" eb="6">
      <t>トリヒキ</t>
    </rPh>
    <rPh sb="6" eb="8">
      <t>ザンダカ</t>
    </rPh>
    <phoneticPr fontId="2"/>
  </si>
  <si>
    <t>信用取引残高合計
Total Outstanding Margin Trading</t>
    <rPh sb="0" eb="4">
      <t>シンヨウトリヒキ</t>
    </rPh>
    <rPh sb="4" eb="6">
      <t>ザンダカ</t>
    </rPh>
    <rPh sb="6" eb="8">
      <t>ゴウケイ</t>
    </rPh>
    <phoneticPr fontId="2"/>
  </si>
  <si>
    <t>社内対当
Matched Internally</t>
    <rPh sb="0" eb="4">
      <t>シャナイタイトウ</t>
    </rPh>
    <phoneticPr fontId="2"/>
  </si>
  <si>
    <t>貸借取引残高
 Outstanding loans by JSF</t>
    <rPh sb="0" eb="6">
      <t>タイシャクトリヒキザンダカ</t>
    </rPh>
    <phoneticPr fontId="2"/>
  </si>
  <si>
    <t>自己貸株・自己融資
Non-JSF shares,Non-JSF funds</t>
    <rPh sb="0" eb="4">
      <t>ジコカシカブ</t>
    </rPh>
    <rPh sb="5" eb="9">
      <t>ジコユウシ</t>
    </rPh>
    <phoneticPr fontId="2"/>
  </si>
  <si>
    <t>（注）1.信用取引現在高は、東京・名古屋の二市場における株券、優先出資証券及び投信受益証券の信用取引残高であり、</t>
    <phoneticPr fontId="2"/>
  </si>
  <si>
    <t xml:space="preserve">        優先出資証券及び投信受益証券の残高口数は、１口を１株として集計しています。</t>
    <phoneticPr fontId="2"/>
  </si>
  <si>
    <t xml:space="preserve">      2.社内対当は同一証券会社内において、同一銘柄の信用取引についての売り買いが対当する部分です。</t>
    <phoneticPr fontId="2"/>
  </si>
  <si>
    <t xml:space="preserve">      3.自己貸株、自己融資は、信用取引に必要な株券等又は資金を証券会社が証金の貸借取引に依存せず、自己が調達している部分です。</t>
    <phoneticPr fontId="2"/>
  </si>
  <si>
    <t xml:space="preserve">      4.委託、自己合計別信用取引残高の金額は約定代金です。</t>
    <phoneticPr fontId="2"/>
  </si>
  <si>
    <t xml:space="preserve">      5.自己貸株、自己融資及び貸借取引残高の金額は時価換算値です。</t>
    <phoneticPr fontId="2"/>
  </si>
  <si>
    <t xml:space="preserve">      6.前週比欄の▲印は減少、無印は増加を表します。</t>
    <phoneticPr fontId="2"/>
  </si>
  <si>
    <t xml:space="preserve">               1 unit for preferred equity contribution securities and beneficiary certificates of investment trusts is indicated as 1 share.</t>
    <phoneticPr fontId="2"/>
  </si>
  <si>
    <t xml:space="preserve">           2."Matched Internally" means margin sales and purchases of the same issue matched within the same securities company.</t>
    <phoneticPr fontId="2"/>
  </si>
  <si>
    <t xml:space="preserve">           3."Non-JSF shares" and "Non-JSF funds" mean necessary shares and funds obtained by securities companies without reliance on Japan Securities Finance Co., Ltd.</t>
    <phoneticPr fontId="2"/>
  </si>
  <si>
    <t xml:space="preserve">           4.Values indicated in the totals for brokerage and proprietary are based on contract prices.</t>
    <phoneticPr fontId="2"/>
  </si>
  <si>
    <t xml:space="preserve">           5.Values indicated in "Non-JSF shares", "Non-JSF funds", and "Outstanding loans by Japan Securities Finance Co., Ltd." are based on latest market prices.</t>
    <phoneticPr fontId="2"/>
  </si>
  <si>
    <t>(Note) 1.Current outstanding margin means outstanding margin trading in equities, preferred equity contribution securities and beneficiary certificates of investment trusts on the 2 markets.</t>
  </si>
  <si>
    <t xml:space="preserve">           6.▲ indicates fall, no symbol indicates 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</si>
</sst>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0"/>
    <numFmt numFmtId="165" formatCode="&quot;信用取引現在高（&quot;yyyy/m/d&quot;申込み現在）&quot;"/>
    <numFmt numFmtId="166" formatCode="&quot;Current outstanding margin trading (as of &quot;yyyy/m/d&quot; application based)&quot;"/>
    <numFmt numFmtId="167" formatCode="yyyy/m/d"/>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明朝"/>
      <family val="1"/>
      <charset val="128"/>
    </font>
    <font>
      <sz val="10"/>
      <name val="ＭＳ 明朝"/>
      <family val="1"/>
      <charset val="128"/>
    </font>
    <font>
      <sz val="10"/>
      <name val="Times New Roman"/>
      <family val="1"/>
    </font>
    <font>
      <sz val="11"/>
      <name val="ＭＳ 明朝"/>
      <family val="1"/>
      <charset val="128"/>
    </font>
    <font>
      <sz val="1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s>
  <cellStyleXfs count="2">
    <xf numFmtId="0" fontId="0" fillId="0" borderId="0"/>
    <xf numFmtId="0" fontId="1" fillId="0" borderId="0" applyFont="0"/>
  </cellStyleXfs>
  <cellXfs count="53">
    <xf numFmtId="0" fontId="0" fillId="0" borderId="0" xfId="0"/>
    <xf numFmtId="0" fontId="3" fillId="0" borderId="0" xfId="0" applyFont="1" applyFill="1"/>
    <xf numFmtId="0" fontId="5" fillId="0" borderId="0" xfId="0" applyFont="1" applyFill="1" applyAlignment="1">
      <alignment vertical="center"/>
    </xf>
    <xf numFmtId="0" fontId="5" fillId="0" borderId="0" xfId="0" applyFont="1" applyFill="1"/>
    <xf numFmtId="0" fontId="7" fillId="0" borderId="0" xfId="0" applyFont="1" applyFill="1"/>
    <xf numFmtId="0" fontId="5" fillId="0" borderId="0" xfId="0" applyFont="1" applyFill="1" applyAlignment="1">
      <alignment horizontal="right"/>
    </xf>
    <xf numFmtId="0" fontId="3" fillId="0" borderId="2" xfId="0" applyFont="1" applyFill="1" applyBorder="1"/>
    <xf numFmtId="0" fontId="3" fillId="0" borderId="3" xfId="0" applyFont="1" applyFill="1" applyBorder="1"/>
    <xf numFmtId="0" fontId="5" fillId="0" borderId="4" xfId="0" applyFont="1" applyFill="1" applyBorder="1" applyAlignment="1">
      <alignment horizontal="center" vertical="center"/>
    </xf>
    <xf numFmtId="0" fontId="3" fillId="0" borderId="0" xfId="0" applyFont="1" applyFill="1" applyAlignment="1">
      <alignment horizontal="center" vertical="center"/>
    </xf>
    <xf numFmtId="0" fontId="5" fillId="0" borderId="8" xfId="0" applyFont="1" applyFill="1" applyBorder="1"/>
    <xf numFmtId="0" fontId="5" fillId="0" borderId="1" xfId="0" applyFont="1" applyFill="1" applyBorder="1"/>
    <xf numFmtId="0" fontId="5" fillId="0" borderId="11" xfId="0" applyFont="1" applyFill="1" applyBorder="1"/>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0" fontId="5" fillId="0" borderId="7" xfId="0" applyFont="1" applyFill="1" applyBorder="1" applyAlignment="1">
      <alignment wrapText="1"/>
    </xf>
    <xf numFmtId="164" fontId="5" fillId="0" borderId="16" xfId="0" applyNumberFormat="1" applyFont="1" applyFill="1" applyBorder="1"/>
    <xf numFmtId="164" fontId="5" fillId="0" borderId="20" xfId="0" applyNumberFormat="1" applyFont="1" applyFill="1" applyBorder="1"/>
    <xf numFmtId="0" fontId="5" fillId="0" borderId="15" xfId="0" applyFont="1" applyFill="1" applyBorder="1" applyAlignment="1">
      <alignment wrapText="1"/>
    </xf>
    <xf numFmtId="164" fontId="5" fillId="0" borderId="18" xfId="0" applyNumberFormat="1" applyFont="1" applyFill="1" applyBorder="1"/>
    <xf numFmtId="164" fontId="5" fillId="0" borderId="21" xfId="0" applyNumberFormat="1" applyFont="1" applyFill="1" applyBorder="1"/>
    <xf numFmtId="164" fontId="5" fillId="0" borderId="16" xfId="0" applyNumberFormat="1" applyFont="1" applyFill="1" applyBorder="1" applyAlignment="1">
      <alignment wrapText="1"/>
    </xf>
    <xf numFmtId="164" fontId="5" fillId="0" borderId="17" xfId="0" applyNumberFormat="1" applyFont="1" applyFill="1" applyBorder="1" applyAlignment="1">
      <alignment wrapText="1"/>
    </xf>
    <xf numFmtId="164" fontId="5" fillId="0" borderId="18" xfId="0" applyNumberFormat="1" applyFont="1" applyFill="1" applyBorder="1" applyAlignment="1">
      <alignment wrapText="1"/>
    </xf>
    <xf numFmtId="164" fontId="5" fillId="0" borderId="19" xfId="0" applyNumberFormat="1" applyFont="1" applyFill="1" applyBorder="1" applyAlignment="1">
      <alignment wrapText="1"/>
    </xf>
    <xf numFmtId="0" fontId="5" fillId="0" borderId="0" xfId="0" applyFont="1" applyFill="1" applyAlignment="1">
      <alignment horizontal="center" vertical="center"/>
    </xf>
    <xf numFmtId="0" fontId="5" fillId="0" borderId="0" xfId="0" applyFont="1" applyFill="1" applyAlignment="1">
      <alignment wrapText="1"/>
    </xf>
    <xf numFmtId="164" fontId="5" fillId="0" borderId="22" xfId="0" applyNumberFormat="1" applyFont="1" applyFill="1" applyBorder="1"/>
    <xf numFmtId="164" fontId="5" fillId="0" borderId="2" xfId="0" applyNumberFormat="1" applyFont="1" applyFill="1" applyBorder="1"/>
    <xf numFmtId="164" fontId="5" fillId="0" borderId="13" xfId="0" applyNumberFormat="1" applyFont="1" applyFill="1" applyBorder="1"/>
    <xf numFmtId="164" fontId="5" fillId="0" borderId="12" xfId="0" applyNumberFormat="1" applyFont="1" applyFill="1" applyBorder="1"/>
    <xf numFmtId="164" fontId="5" fillId="0" borderId="6"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xf>
    <xf numFmtId="165" fontId="4" fillId="0" borderId="0" xfId="0" applyNumberFormat="1" applyFont="1" applyFill="1" applyAlignment="1">
      <alignment horizontal="center" vertical="center"/>
    </xf>
    <xf numFmtId="166" fontId="4" fillId="0" borderId="0" xfId="0" applyNumberFormat="1" applyFont="1" applyFill="1" applyAlignment="1">
      <alignment horizont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5" fillId="0" borderId="10" xfId="0" applyNumberFormat="1" applyFont="1" applyFill="1" applyBorder="1" applyAlignment="1">
      <alignment horizontal="center" wrapText="1"/>
    </xf>
    <xf numFmtId="0" fontId="5" fillId="0" borderId="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67" fontId="5" fillId="0" borderId="0" xfId="0" applyNumberFormat="1" applyFont="1" applyFill="1" applyAlignment="1">
      <alignment horizontal="right"/>
    </xf>
  </cellXfs>
  <cellStyles count="2">
    <cellStyle name="標準" xfId="0" builtinId="0"/>
    <cellStyle name="標準 2" xfId="1" xr:uid="{95D7C301-96E0-427E-8E9B-A43698DA22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762F-28FB-444B-87B7-9C215024AC29}">
  <dimension ref="A1:L45"/>
  <sheetViews>
    <sheetView showGridLines="0" tabSelected="1" view="pageBreakPreview" zoomScaleNormal="100" zoomScaleSheetLayoutView="100" workbookViewId="0"/>
  </sheetViews>
  <sheetFormatPr defaultColWidth="2.25" defaultRowHeight="13.5" x14ac:dyDescent="0.15"/>
  <cols>
    <col min="1" max="1" customWidth="true" style="1" width="1.75" collapsed="true"/>
    <col min="2" max="2" customWidth="true" style="1" width="25.25" collapsed="true"/>
    <col min="3" max="3" customWidth="true" style="1" width="10.625" collapsed="true"/>
    <col min="4" max="4" customWidth="true" style="1" width="5.25" collapsed="true"/>
    <col min="5" max="12" customWidth="true" style="1" width="10.625" collapsed="true"/>
    <col min="13" max="13" customWidth="true" style="1" width="3.625" collapsed="true"/>
    <col min="14" max="15" style="1" width="2.25" collapsed="true"/>
    <col min="16" max="16" customWidth="true" style="1" width="5.875" collapsed="true"/>
    <col min="17" max="16384" style="1" width="2.25" collapsed="true"/>
  </cols>
  <sheetData>
    <row r="1" spans="1:12" ht="17.25" customHeight="1" x14ac:dyDescent="0.15">
      <c r="A1" s="2"/>
      <c r="B1" s="39" t="n">
        <f>B2</f>
        <v>46290.0</v>
      </c>
      <c r="C1" s="39"/>
      <c r="D1" s="39"/>
      <c r="E1" s="39"/>
      <c r="F1" s="39"/>
      <c r="G1" s="39"/>
      <c r="H1" s="39"/>
      <c r="I1" s="39"/>
      <c r="J1" s="39"/>
      <c r="K1" s="39"/>
      <c r="L1" s="39"/>
    </row>
    <row r="2" spans="1:12" ht="14.25" x14ac:dyDescent="0.15">
      <c r="A2" s="3"/>
      <c r="B2" s="40" t="n">
        <f>DATE(2026,09,25)</f>
        <v>46290.0</v>
      </c>
      <c r="C2" s="40" t="n">
        <f>DATE(2026,09,25)</f>
        <v>46290.0</v>
      </c>
      <c r="D2" s="40"/>
      <c r="E2" s="40"/>
      <c r="F2" s="40"/>
      <c r="G2" s="40"/>
      <c r="H2" s="40"/>
      <c r="I2" s="40"/>
      <c r="J2" s="40"/>
      <c r="K2" s="40"/>
      <c r="L2" s="40"/>
    </row>
    <row r="3" spans="1:12" ht="14.25" customHeight="1" x14ac:dyDescent="0.15">
      <c r="A3" s="3"/>
      <c r="B3" s="52" t="n">
        <f>DATE(2026,09,29)</f>
        <v>46294.0</v>
      </c>
      <c r="C3" s="52" t="n">
        <f>DATE(2026,09,29)</f>
        <v>46294.0</v>
      </c>
      <c r="D3" s="52"/>
      <c r="E3" s="52"/>
      <c r="F3" s="52"/>
      <c r="G3" s="52"/>
      <c r="H3" s="52"/>
      <c r="I3" s="52"/>
      <c r="J3" s="52"/>
      <c r="K3" s="52"/>
      <c r="L3" s="52"/>
    </row>
    <row r="4" spans="1:12" x14ac:dyDescent="0.15">
      <c r="A4" s="3"/>
      <c r="B4" s="4"/>
      <c r="C4" s="4"/>
      <c r="D4" s="4"/>
      <c r="E4" s="3"/>
      <c r="F4" s="3"/>
      <c r="G4" s="3"/>
      <c r="H4" s="3"/>
      <c r="I4" s="3"/>
      <c r="J4" s="3"/>
      <c r="K4" s="3"/>
      <c r="L4" s="5" t="s">
        <v>0</v>
      </c>
    </row>
    <row r="5" spans="1:12" x14ac:dyDescent="0.15">
      <c r="A5" s="3"/>
      <c r="B5" s="4"/>
      <c r="C5" s="4"/>
      <c r="D5" s="4"/>
      <c r="E5" s="3"/>
      <c r="F5" s="3"/>
      <c r="G5" s="3"/>
      <c r="H5" s="3"/>
      <c r="I5" s="3"/>
      <c r="J5" s="3"/>
      <c r="K5" s="3"/>
      <c r="L5" s="5" t="s">
        <v>1</v>
      </c>
    </row>
    <row r="6" spans="1:12" ht="13.15" customHeight="1" x14ac:dyDescent="0.15">
      <c r="B6" s="6"/>
      <c r="C6" s="7"/>
      <c r="D6" s="8"/>
      <c r="E6" s="45" t="s">
        <v>2</v>
      </c>
      <c r="F6" s="45"/>
      <c r="G6" s="45"/>
      <c r="H6" s="45"/>
      <c r="I6" s="46" t="s">
        <v>3</v>
      </c>
      <c r="J6" s="46"/>
      <c r="K6" s="46"/>
      <c r="L6" s="46"/>
    </row>
    <row r="7" spans="1:12" ht="36" customHeight="1" x14ac:dyDescent="0.15">
      <c r="A7" s="9"/>
      <c r="B7" s="10"/>
      <c r="C7" s="11"/>
      <c r="D7" s="12"/>
      <c r="E7" s="13" t="s">
        <v>4</v>
      </c>
      <c r="F7" s="14" t="s">
        <v>5</v>
      </c>
      <c r="G7" s="13" t="s">
        <v>6</v>
      </c>
      <c r="H7" s="14" t="s">
        <v>5</v>
      </c>
      <c r="I7" s="13" t="s">
        <v>4</v>
      </c>
      <c r="J7" s="14" t="s">
        <v>5</v>
      </c>
      <c r="K7" s="13" t="s">
        <v>6</v>
      </c>
      <c r="L7" s="14" t="s">
        <v>5</v>
      </c>
    </row>
    <row r="8" spans="1:12" ht="24" customHeight="1" x14ac:dyDescent="0.15">
      <c r="B8" s="47" t="s">
        <v>7</v>
      </c>
      <c r="C8" s="47" t="s">
        <v>8</v>
      </c>
      <c r="D8" s="15" t="s">
        <v>9</v>
      </c>
      <c r="E8" s="16" t="n">
        <v>79560.0</v>
      </c>
      <c r="F8" s="17" t="n">
        <f>3000.0</f>
        <v>3000.0</v>
      </c>
      <c r="G8" s="16" t="n">
        <v>1788.0</v>
      </c>
      <c r="H8" s="17" t="n">
        <f>520.0</f>
        <v>520.0</v>
      </c>
      <c r="I8" s="16" t="n">
        <v>79560.0</v>
      </c>
      <c r="J8" s="17" t="n">
        <f>3000.0</f>
        <v>3000.0</v>
      </c>
      <c r="K8" s="16" t="n">
        <v>1788.0</v>
      </c>
      <c r="L8" s="17" t="n">
        <f>520.0</f>
        <v>520.0</v>
      </c>
    </row>
    <row r="9" spans="1:12" ht="24" customHeight="1" x14ac:dyDescent="0.15">
      <c r="B9" s="48"/>
      <c r="C9" s="49"/>
      <c r="D9" s="18" t="s">
        <v>10</v>
      </c>
      <c r="E9" s="19" t="n">
        <v>108176.0</v>
      </c>
      <c r="F9" s="20" t="n">
        <f>9398.0</f>
        <v>9398.0</v>
      </c>
      <c r="G9" s="19" t="n">
        <v>2136.0</v>
      </c>
      <c r="H9" s="20" t="n">
        <f>-567.0</f>
        <v>-567.0</v>
      </c>
      <c r="I9" s="19" t="n">
        <v>108175.0</v>
      </c>
      <c r="J9" s="20" t="n">
        <f>9398.0</f>
        <v>9398.0</v>
      </c>
      <c r="K9" s="19" t="n">
        <v>2136.0</v>
      </c>
      <c r="L9" s="20" t="n">
        <f>-567.0</f>
        <v>-567.0</v>
      </c>
    </row>
    <row r="10" spans="1:12" ht="24" customHeight="1" x14ac:dyDescent="0.15">
      <c r="B10" s="48"/>
      <c r="C10" s="47" t="s">
        <v>11</v>
      </c>
      <c r="D10" s="15" t="s">
        <v>9</v>
      </c>
      <c r="E10" s="16" t="n">
        <v>228944.0</v>
      </c>
      <c r="F10" s="17" t="n">
        <f>15090.0</f>
        <v>15090.0</v>
      </c>
      <c r="G10" s="16" t="n">
        <v>1644350.0</v>
      </c>
      <c r="H10" s="17" t="n">
        <f>8029.0</f>
        <v>8029.0</v>
      </c>
      <c r="I10" s="16" t="n">
        <v>228851.0</v>
      </c>
      <c r="J10" s="17" t="n">
        <f>15091.0</f>
        <v>15091.0</v>
      </c>
      <c r="K10" s="16" t="n">
        <v>1643649.0</v>
      </c>
      <c r="L10" s="17" t="n">
        <f>8005.0</f>
        <v>8005.0</v>
      </c>
    </row>
    <row r="11" spans="1:12" ht="24" customHeight="1" x14ac:dyDescent="0.15">
      <c r="B11" s="49"/>
      <c r="C11" s="49"/>
      <c r="D11" s="18" t="s">
        <v>10</v>
      </c>
      <c r="E11" s="19" t="n">
        <v>462841.0</v>
      </c>
      <c r="F11" s="20" t="n">
        <f>53837.0</f>
        <v>53837.0</v>
      </c>
      <c r="G11" s="19" t="n">
        <v>3556056.0</v>
      </c>
      <c r="H11" s="20" t="n">
        <f>-12314.0</f>
        <v>-12314.0</v>
      </c>
      <c r="I11" s="19" t="n">
        <v>462743.0</v>
      </c>
      <c r="J11" s="20" t="n">
        <f>53838.0</f>
        <v>53838.0</v>
      </c>
      <c r="K11" s="19" t="n">
        <v>3554978.0</v>
      </c>
      <c r="L11" s="20" t="n">
        <f>-12355.0</f>
        <v>-12355.0</v>
      </c>
    </row>
    <row r="12" spans="1:12" ht="24" customHeight="1" x14ac:dyDescent="0.15">
      <c r="B12" s="47" t="s">
        <v>12</v>
      </c>
      <c r="C12" s="47" t="s">
        <v>11</v>
      </c>
      <c r="D12" s="15" t="s">
        <v>9</v>
      </c>
      <c r="E12" s="21" t="n">
        <v>236636.0</v>
      </c>
      <c r="F12" s="22" t="n">
        <f>45189.0</f>
        <v>45189.0</v>
      </c>
      <c r="G12" s="21" t="n">
        <v>1857331.0</v>
      </c>
      <c r="H12" s="22" t="n">
        <f>-3095.0</f>
        <v>-3095.0</v>
      </c>
      <c r="I12" s="21" t="n">
        <v>236635.0</v>
      </c>
      <c r="J12" s="22" t="n">
        <f>45189.0</f>
        <v>45189.0</v>
      </c>
      <c r="K12" s="21" t="n">
        <v>1855508.0</v>
      </c>
      <c r="L12" s="22" t="n">
        <f>-3051.0</f>
        <v>-3051.0</v>
      </c>
    </row>
    <row r="13" spans="1:12" ht="24" customHeight="1" x14ac:dyDescent="0.15">
      <c r="A13" s="3"/>
      <c r="B13" s="49"/>
      <c r="C13" s="49"/>
      <c r="D13" s="18" t="s">
        <v>10</v>
      </c>
      <c r="E13" s="23" t="n">
        <v>476220.0</v>
      </c>
      <c r="F13" s="24" t="n">
        <f>99465.0</f>
        <v>99465.0</v>
      </c>
      <c r="G13" s="23" t="n">
        <v>2905644.0</v>
      </c>
      <c r="H13" s="24" t="n">
        <f>20640.0</f>
        <v>20640.0</v>
      </c>
      <c r="I13" s="23" t="n">
        <v>476220.0</v>
      </c>
      <c r="J13" s="24" t="n">
        <f>99465.0</f>
        <v>99465.0</v>
      </c>
      <c r="K13" s="23" t="n">
        <v>2903636.0</v>
      </c>
      <c r="L13" s="24" t="n">
        <f>20755.0</f>
        <v>20755.0</v>
      </c>
    </row>
    <row r="14" spans="1:12" ht="24" customHeight="1" x14ac:dyDescent="0.15">
      <c r="A14" s="25"/>
      <c r="B14" s="41" t="s">
        <v>13</v>
      </c>
      <c r="C14" s="42"/>
      <c r="D14" s="15" t="s">
        <v>9</v>
      </c>
      <c r="E14" s="21" t="n">
        <v>545141.0</v>
      </c>
      <c r="F14" s="22" t="n">
        <f>63281.0</f>
        <v>63281.0</v>
      </c>
      <c r="G14" s="21" t="n">
        <v>3503470.0</v>
      </c>
      <c r="H14" s="22" t="n">
        <f>5456.0</f>
        <v>5456.0</v>
      </c>
      <c r="I14" s="21" t="n">
        <v>545047.0</v>
      </c>
      <c r="J14" s="22" t="n">
        <f>63282.0</f>
        <v>63282.0</v>
      </c>
      <c r="K14" s="21" t="n">
        <v>3500945.0</v>
      </c>
      <c r="L14" s="22" t="n">
        <f>5476.0</f>
        <v>5476.0</v>
      </c>
    </row>
    <row r="15" spans="1:12" ht="24" customHeight="1" x14ac:dyDescent="0.15">
      <c r="A15" s="26"/>
      <c r="B15" s="43"/>
      <c r="C15" s="44"/>
      <c r="D15" s="18" t="s">
        <v>10</v>
      </c>
      <c r="E15" s="23" t="n">
        <v>1047238.0</v>
      </c>
      <c r="F15" s="24" t="n">
        <f>162701.0</f>
        <v>162701.0</v>
      </c>
      <c r="G15" s="23" t="n">
        <v>6463837.0</v>
      </c>
      <c r="H15" s="24" t="n">
        <f>7760.0</f>
        <v>7760.0</v>
      </c>
      <c r="I15" s="23" t="n">
        <v>1047139.0</v>
      </c>
      <c r="J15" s="24" t="n">
        <f>162702.0</f>
        <v>162702.0</v>
      </c>
      <c r="K15" s="23" t="n">
        <v>6460751.0</v>
      </c>
      <c r="L15" s="24" t="n">
        <f>7834.0</f>
        <v>7834.0</v>
      </c>
    </row>
    <row r="16" spans="1:12" ht="24" customHeight="1" x14ac:dyDescent="0.15">
      <c r="A16" s="26"/>
      <c r="B16" s="50" t="s">
        <v>14</v>
      </c>
      <c r="C16" s="51"/>
      <c r="D16" s="15" t="s">
        <v>9</v>
      </c>
      <c r="E16" s="27" t="n">
        <v>170683.0</v>
      </c>
      <c r="F16" s="17" t="n">
        <f>5443.0</f>
        <v>5443.0</v>
      </c>
      <c r="G16" s="28" t="n">
        <v>170683.0</v>
      </c>
      <c r="H16" s="29" t="n">
        <f>5443.0</f>
        <v>5443.0</v>
      </c>
      <c r="I16" s="30" t="n">
        <v>170604.0</v>
      </c>
      <c r="J16" s="31" t="n">
        <f>5452.0</f>
        <v>5452.0</v>
      </c>
      <c r="K16" s="30" t="n">
        <v>170604.0</v>
      </c>
      <c r="L16" s="17" t="n">
        <f>5452.0</f>
        <v>5452.0</v>
      </c>
    </row>
    <row r="17" spans="1:12" ht="24" customHeight="1" x14ac:dyDescent="0.15">
      <c r="A17" s="26"/>
      <c r="B17" s="41" t="s">
        <v>15</v>
      </c>
      <c r="C17" s="42"/>
      <c r="D17" s="15" t="s">
        <v>9</v>
      </c>
      <c r="E17" s="16" t="n">
        <v>162882.0</v>
      </c>
      <c r="F17" s="17" t="n">
        <f>16123.0</f>
        <v>16123.0</v>
      </c>
      <c r="G17" s="16" t="n">
        <v>256514.0</v>
      </c>
      <c r="H17" s="17" t="n">
        <f>12271.0</f>
        <v>12271.0</v>
      </c>
      <c r="I17" s="16" t="n">
        <v>162867.0</v>
      </c>
      <c r="J17" s="17" t="n">
        <f>16115.0</f>
        <v>16115.0</v>
      </c>
      <c r="K17" s="16" t="n">
        <v>256034.0</v>
      </c>
      <c r="L17" s="17" t="n">
        <f>12280.0</f>
        <v>12280.0</v>
      </c>
    </row>
    <row r="18" spans="1:12" ht="24" customHeight="1" x14ac:dyDescent="0.15">
      <c r="A18" s="26"/>
      <c r="B18" s="43"/>
      <c r="C18" s="44"/>
      <c r="D18" s="18" t="s">
        <v>10</v>
      </c>
      <c r="E18" s="19" t="n">
        <v>217547.0</v>
      </c>
      <c r="F18" s="20" t="n">
        <f>32908.0</f>
        <v>32908.0</v>
      </c>
      <c r="G18" s="19" t="n">
        <v>466788.0</v>
      </c>
      <c r="H18" s="20" t="n">
        <f>55163.0</f>
        <v>55163.0</v>
      </c>
      <c r="I18" s="19" t="n">
        <v>217532.0</v>
      </c>
      <c r="J18" s="20" t="n">
        <f>32900.0</f>
        <v>32900.0</v>
      </c>
      <c r="K18" s="19" t="n">
        <v>466080.0</v>
      </c>
      <c r="L18" s="20" t="n">
        <f>55157.0</f>
        <v>55157.0</v>
      </c>
    </row>
    <row r="19" spans="1:12" ht="24" customHeight="1" x14ac:dyDescent="0.15">
      <c r="A19" s="3"/>
      <c r="B19" s="41" t="s">
        <v>16</v>
      </c>
      <c r="C19" s="42"/>
      <c r="D19" s="15" t="s">
        <v>9</v>
      </c>
      <c r="E19" s="16" t="n">
        <v>211575.0</v>
      </c>
      <c r="F19" s="17" t="n">
        <f>41713.0</f>
        <v>41713.0</v>
      </c>
      <c r="G19" s="16" t="n">
        <v>3076271.0</v>
      </c>
      <c r="H19" s="17" t="n">
        <f>-12260.0</f>
        <v>-12260.0</v>
      </c>
      <c r="I19" s="16" t="n">
        <v>211575.0</v>
      </c>
      <c r="J19" s="17" t="n">
        <f>41713.0</f>
        <v>41713.0</v>
      </c>
      <c r="K19" s="16" t="n">
        <v>3074306.0</v>
      </c>
      <c r="L19" s="17" t="n">
        <f>-12257.0</f>
        <v>-12257.0</v>
      </c>
    </row>
    <row r="20" spans="1:12" ht="24" customHeight="1" x14ac:dyDescent="0.15">
      <c r="A20" s="3"/>
      <c r="B20" s="43"/>
      <c r="C20" s="44"/>
      <c r="D20" s="18" t="s">
        <v>10</v>
      </c>
      <c r="E20" s="19" t="n">
        <v>393582.0</v>
      </c>
      <c r="F20" s="20" t="n">
        <f>91751.0</f>
        <v>91751.0</v>
      </c>
      <c r="G20" s="19" t="n">
        <v>5345429.0</v>
      </c>
      <c r="H20" s="20" t="n">
        <f>-39216.0</f>
        <v>-39216.0</v>
      </c>
      <c r="I20" s="19" t="n">
        <v>393580.0</v>
      </c>
      <c r="J20" s="20" t="n">
        <f>91751.0</f>
        <v>91751.0</v>
      </c>
      <c r="K20" s="19" t="n">
        <v>5342999.0</v>
      </c>
      <c r="L20" s="20" t="n">
        <f>-39172.0</f>
        <v>-39172.0</v>
      </c>
    </row>
    <row r="21" spans="1:12" ht="21" customHeight="1" x14ac:dyDescent="0.15">
      <c r="A21" s="32"/>
      <c r="B21" s="33"/>
      <c r="C21" s="33"/>
      <c r="D21" s="26"/>
      <c r="E21" s="3"/>
      <c r="F21" s="3"/>
      <c r="G21" s="3"/>
      <c r="H21" s="3"/>
      <c r="I21" s="3"/>
      <c r="J21" s="3"/>
      <c r="K21" s="3"/>
      <c r="L21" s="3"/>
    </row>
    <row r="22" spans="1:12" ht="12.75" customHeight="1" x14ac:dyDescent="0.15">
      <c r="A22" s="25"/>
      <c r="B22" s="34" t="s">
        <v>17</v>
      </c>
      <c r="C22" s="2"/>
      <c r="D22" s="26"/>
      <c r="E22" s="3"/>
      <c r="F22" s="3"/>
      <c r="G22" s="3"/>
      <c r="H22" s="3"/>
      <c r="I22" s="3"/>
      <c r="J22" s="3"/>
      <c r="K22" s="25"/>
      <c r="L22" s="3"/>
    </row>
    <row r="23" spans="1:12" ht="12.75" customHeight="1" x14ac:dyDescent="0.15">
      <c r="A23" s="3"/>
      <c r="B23" s="2" t="s">
        <v>18</v>
      </c>
      <c r="C23" s="2"/>
      <c r="D23" s="26"/>
      <c r="E23" s="3"/>
      <c r="F23" s="3"/>
      <c r="G23" s="3"/>
      <c r="H23" s="3"/>
      <c r="I23" s="3"/>
      <c r="J23" s="3"/>
      <c r="K23" s="3"/>
      <c r="L23" s="3"/>
    </row>
    <row r="24" spans="1:12" ht="12.75" customHeight="1" x14ac:dyDescent="0.15">
      <c r="A24" s="3"/>
      <c r="B24" s="34" t="s">
        <v>19</v>
      </c>
      <c r="C24" s="2"/>
      <c r="D24" s="26"/>
      <c r="E24" s="3"/>
      <c r="F24" s="3"/>
      <c r="G24" s="3"/>
      <c r="H24" s="3"/>
      <c r="I24" s="3"/>
      <c r="J24" s="3"/>
      <c r="K24" s="3"/>
      <c r="L24" s="3"/>
    </row>
    <row r="25" spans="1:12" ht="12.75" customHeight="1" x14ac:dyDescent="0.15">
      <c r="A25" s="3"/>
      <c r="B25" s="2" t="s">
        <v>20</v>
      </c>
      <c r="C25" s="2"/>
      <c r="D25" s="26"/>
      <c r="E25" s="26"/>
      <c r="F25" s="3"/>
      <c r="G25" s="3"/>
      <c r="H25" s="3"/>
      <c r="I25" s="3"/>
      <c r="J25" s="3"/>
      <c r="K25" s="3"/>
      <c r="L25" s="3"/>
    </row>
    <row r="26" spans="1:12" ht="12.75" customHeight="1" x14ac:dyDescent="0.15">
      <c r="A26" s="3"/>
      <c r="B26" s="2" t="s">
        <v>21</v>
      </c>
      <c r="C26" s="2"/>
      <c r="D26" s="26"/>
      <c r="E26" s="26"/>
      <c r="F26" s="3"/>
      <c r="G26" s="3"/>
      <c r="H26" s="3"/>
      <c r="I26" s="3"/>
      <c r="J26" s="3"/>
      <c r="K26" s="3"/>
      <c r="L26" s="3"/>
    </row>
    <row r="27" spans="1:12" ht="12.75" customHeight="1" x14ac:dyDescent="0.15">
      <c r="A27" s="25"/>
      <c r="B27" s="2" t="s">
        <v>22</v>
      </c>
      <c r="C27" s="2"/>
      <c r="D27" s="26"/>
      <c r="E27" s="26"/>
      <c r="F27" s="3"/>
      <c r="G27" s="3"/>
      <c r="H27" s="3"/>
      <c r="I27" s="3"/>
      <c r="J27" s="3"/>
      <c r="K27" s="3"/>
      <c r="L27" s="3"/>
    </row>
    <row r="28" spans="1:12" ht="12.75" customHeight="1" x14ac:dyDescent="0.15">
      <c r="A28" s="26"/>
      <c r="B28" s="2" t="s">
        <v>23</v>
      </c>
      <c r="C28" s="2"/>
      <c r="D28" s="26"/>
      <c r="E28" s="26"/>
      <c r="F28" s="3"/>
      <c r="G28" s="3"/>
      <c r="H28" s="3"/>
      <c r="I28" s="3"/>
      <c r="J28" s="3"/>
      <c r="K28" s="3"/>
      <c r="L28" s="3"/>
    </row>
    <row r="29" spans="1:12" ht="12.75" customHeight="1" x14ac:dyDescent="0.15">
      <c r="A29" s="26"/>
      <c r="B29" s="2"/>
      <c r="C29" s="2"/>
      <c r="D29" s="32"/>
      <c r="E29" s="32"/>
      <c r="F29" s="3"/>
      <c r="G29" s="3"/>
      <c r="H29" s="3"/>
      <c r="I29" s="3"/>
      <c r="J29" s="3"/>
      <c r="K29" s="3"/>
      <c r="L29" s="3"/>
    </row>
    <row r="30" spans="1:12" ht="12.75" customHeight="1" x14ac:dyDescent="0.15">
      <c r="A30" s="3"/>
      <c r="B30" s="35" t="s">
        <v>29</v>
      </c>
      <c r="C30" s="36"/>
      <c r="D30" s="25"/>
      <c r="E30" s="25"/>
      <c r="F30" s="3"/>
      <c r="G30" s="3"/>
      <c r="H30" s="3"/>
      <c r="I30" s="3"/>
      <c r="J30" s="3"/>
      <c r="K30" s="3"/>
      <c r="L30" s="3"/>
    </row>
    <row r="31" spans="1:12" ht="12.75" customHeight="1" x14ac:dyDescent="0.15">
      <c r="A31" s="3"/>
      <c r="B31" s="36" t="s">
        <v>24</v>
      </c>
      <c r="C31" s="3"/>
      <c r="D31" s="3"/>
      <c r="E31" s="3"/>
      <c r="F31" s="3"/>
      <c r="G31" s="3"/>
      <c r="H31" s="3"/>
      <c r="I31" s="3"/>
      <c r="J31" s="3"/>
      <c r="K31" s="3"/>
      <c r="L31" s="3"/>
    </row>
    <row r="32" spans="1:12" ht="12.75" customHeight="1" x14ac:dyDescent="0.15">
      <c r="A32" s="32"/>
      <c r="B32" s="36" t="s">
        <v>25</v>
      </c>
      <c r="C32" s="36"/>
      <c r="D32" s="3"/>
      <c r="E32" s="3"/>
      <c r="F32" s="3"/>
      <c r="G32" s="3"/>
      <c r="H32" s="3"/>
      <c r="I32" s="3"/>
      <c r="J32" s="3"/>
      <c r="K32" s="3"/>
      <c r="L32" s="3"/>
    </row>
    <row r="33" spans="1:12" ht="12.75" customHeight="1" x14ac:dyDescent="0.15">
      <c r="A33" s="25"/>
      <c r="B33" s="36" t="s">
        <v>26</v>
      </c>
      <c r="C33" s="36"/>
      <c r="D33" s="3"/>
      <c r="E33" s="3"/>
      <c r="F33" s="3"/>
      <c r="G33" s="3"/>
      <c r="H33" s="3"/>
      <c r="I33" s="3"/>
      <c r="J33" s="3"/>
      <c r="K33" s="3"/>
      <c r="L33" s="3"/>
    </row>
    <row r="34" spans="1:12" ht="12.75" customHeight="1" x14ac:dyDescent="0.15">
      <c r="A34" s="3"/>
      <c r="B34" s="36" t="s">
        <v>27</v>
      </c>
      <c r="C34" s="36"/>
      <c r="D34" s="3"/>
      <c r="E34" s="3"/>
      <c r="F34" s="3"/>
      <c r="G34" s="3"/>
      <c r="H34" s="3"/>
      <c r="I34" s="3"/>
      <c r="J34" s="3"/>
      <c r="K34" s="3"/>
      <c r="L34" s="3"/>
    </row>
    <row r="35" spans="1:12" ht="12.75" customHeight="1" x14ac:dyDescent="0.15">
      <c r="A35" s="3"/>
      <c r="B35" s="36" t="s">
        <v>28</v>
      </c>
      <c r="C35" s="36"/>
      <c r="D35" s="3"/>
      <c r="E35" s="3"/>
      <c r="F35" s="3"/>
      <c r="G35" s="3"/>
      <c r="H35" s="3"/>
      <c r="I35" s="3"/>
      <c r="J35" s="3"/>
      <c r="K35" s="3"/>
      <c r="L35" s="3"/>
    </row>
    <row r="36" spans="1:12" ht="12.75" customHeight="1" x14ac:dyDescent="0.15">
      <c r="A36" s="3"/>
      <c r="B36" s="36" t="s">
        <v>30</v>
      </c>
      <c r="C36" s="36"/>
      <c r="D36" s="3"/>
      <c r="E36" s="3"/>
      <c r="F36" s="3"/>
      <c r="G36" s="3"/>
      <c r="H36" s="3"/>
      <c r="I36" s="3"/>
      <c r="J36" s="3"/>
      <c r="K36" s="3"/>
      <c r="L36" s="3"/>
    </row>
    <row r="37" spans="1:12" ht="12.75" customHeight="1" x14ac:dyDescent="0.15">
      <c r="A37" s="3"/>
      <c r="B37" s="37"/>
      <c r="C37" s="38"/>
      <c r="D37" s="3"/>
      <c r="E37" s="3"/>
      <c r="F37" s="3"/>
      <c r="G37" s="3"/>
      <c r="H37" s="3"/>
      <c r="I37" s="3"/>
      <c r="J37" s="3"/>
      <c r="K37" s="3"/>
      <c r="L37" s="3"/>
    </row>
    <row r="38" spans="1:12" ht="12" customHeight="1" x14ac:dyDescent="0.15"/>
    <row r="40" spans="1:12" ht="21" customHeight="1" x14ac:dyDescent="0.15"/>
    <row r="41" spans="1:12" ht="21" customHeight="1" x14ac:dyDescent="0.15"/>
    <row r="42" spans="1:12" ht="21" customHeight="1" x14ac:dyDescent="0.15"/>
    <row r="43" spans="1:12" ht="21" customHeight="1" x14ac:dyDescent="0.15"/>
    <row r="44" spans="1:12" ht="21" customHeight="1" x14ac:dyDescent="0.15"/>
    <row r="45" spans="1:12" ht="21" customHeight="1" x14ac:dyDescent="0.15"/>
  </sheetData>
  <mergeCells count="14">
    <mergeCell ref="B1:L1"/>
    <mergeCell ref="B2:L2"/>
    <mergeCell ref="B19:C20"/>
    <mergeCell ref="E6:H6"/>
    <mergeCell ref="I6:L6"/>
    <mergeCell ref="B8:B11"/>
    <mergeCell ref="C8:C9"/>
    <mergeCell ref="C10:C11"/>
    <mergeCell ref="B12:B13"/>
    <mergeCell ref="C12:C13"/>
    <mergeCell ref="B14:C15"/>
    <mergeCell ref="B16:C16"/>
    <mergeCell ref="B17:C18"/>
    <mergeCell ref="B3:L3"/>
  </mergeCells>
  <phoneticPr fontId="2"/>
  <printOptions horizontalCentered="1"/>
  <pageMargins left="0.59055118110236227" right="0.59055118110236227" top="0.35433070866141736" bottom="7.874015748031496E-2" header="0" footer="0"/>
  <pageSetup paperSize="9" scale="87" orientation="landscape" r:id="rId1"/>
  <headerFooter alignWithMargins="0"/>
</worksheet>
</file>

<file path=docMetadata/LabelInfo.xml><?xml version="1.0" encoding="utf-8"?>
<clbl:labelList xmlns:clbl="http://schemas.microsoft.com/office/2020/mipLabelMetadata">
  <clbl:label id="{fe7a9aa7-6097-47a2-9163-81d624f8cbfd}" enabled="0" method="" siteId="{fe7a9aa7-6097-47a2-9163-81d624f8cbfd}" actionId="{0109cd1e-6188-4050-81b6-5004d651a2b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レイアウト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2025-08-27T02:10:48Z</dcterms:created>
  <cp:lastPrinted>2026-08-06T04:06:55Z</cp:lastPrinted>
  <dcterms:modified xsi:type="dcterms:W3CDTF">2026-08-06T07:59:17Z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2025-08-29T11:48:53Z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