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xr:revisionPtr revIDLastSave="0" documentId="13_ncr:1_{DCE0A8E1-1926-4B95-B5AB-E1D76FB40A9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手口上位一覧" sheetId="26" r:id="rId1"/>
  </sheets>
  <definedNames>
    <definedName name="_xlnm.Print_Titles" localSheetId="0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<sst xmlns="http://schemas.openxmlformats.org/spreadsheetml/2006/main" count="502" uniqueCount="108">
  <si>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</si>
  <si>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</si>
  <si>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</si>
  <si>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</si>
  <si>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</si>
  <si>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</si>
  <si>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</si>
  <si>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日中取引（J-NET）</t>
  </si>
  <si>
    <t>Trading Volume Ranking of Transaction Participants (Day Session) -J-NET-</t>
  </si>
  <si>
    <t>20250730</t>
  </si>
  <si>
    <t>NK225F</t>
  </si>
  <si>
    <t>160090018</t>
  </si>
  <si>
    <t>NIKKEI 225 FUT 2509</t>
  </si>
  <si>
    <t>12479</t>
  </si>
  <si>
    <t>ＡＢＮクリアリン証券</t>
  </si>
  <si>
    <t>ABN AMRO Clearing Tokyo</t>
  </si>
  <si>
    <t>12428</t>
  </si>
  <si>
    <t>ＢＮＰパリバ証券</t>
  </si>
  <si>
    <t>BNP Paribas Securities(Japan)Limited</t>
  </si>
  <si>
    <t>11714</t>
  </si>
  <si>
    <t>ＪＰモルガン証券</t>
  </si>
  <si>
    <t>JPMorgan Securities Japan</t>
  </si>
  <si>
    <t>12400</t>
  </si>
  <si>
    <t>野村証券</t>
  </si>
  <si>
    <t>The Nomura Securities</t>
  </si>
  <si>
    <t>11746</t>
  </si>
  <si>
    <t>ＵＢＳ証券</t>
  </si>
  <si>
    <t>UBS Securities Japan</t>
  </si>
  <si>
    <t>11560</t>
  </si>
  <si>
    <t>ゴールドマン証券</t>
  </si>
  <si>
    <t>Goldman Sachs Japan</t>
  </si>
  <si>
    <t>11788</t>
  </si>
  <si>
    <t>ソシエテＧ証券</t>
  </si>
  <si>
    <t>Societe Generale Securities Japan</t>
  </si>
  <si>
    <t>12800</t>
  </si>
  <si>
    <t>モルガンＭＵＦＧ証券</t>
  </si>
  <si>
    <t>Morgan Stanley MUFG Securities</t>
  </si>
  <si>
    <t>11256</t>
  </si>
  <si>
    <t>ＳＢＩ証券</t>
  </si>
  <si>
    <t>SBI SECURITIES</t>
  </si>
  <si>
    <t>11696</t>
  </si>
  <si>
    <t>みずほ証券</t>
  </si>
  <si>
    <t>Mizuho Securities</t>
  </si>
  <si>
    <t>12410</t>
  </si>
  <si>
    <t>バークレイズ証券</t>
  </si>
  <si>
    <t>Barclays Securities Japan</t>
  </si>
  <si>
    <t>11520</t>
  </si>
  <si>
    <t>三菱ＵＦＪ証券</t>
  </si>
  <si>
    <t>Mitsubishi UFJ Morgan Stanley Securities</t>
  </si>
  <si>
    <t>12792</t>
  </si>
  <si>
    <t>ビーオブエー証券</t>
  </si>
  <si>
    <t>BofA Securities Japan</t>
  </si>
  <si>
    <t>12057</t>
  </si>
  <si>
    <t>楽天証券</t>
  </si>
  <si>
    <t>Rakuten Securities</t>
  </si>
  <si>
    <t>12000</t>
  </si>
  <si>
    <t>大和証券</t>
  </si>
  <si>
    <t>Daiwa Securities</t>
  </si>
  <si>
    <t>11792</t>
  </si>
  <si>
    <t>シティグループ証券</t>
  </si>
  <si>
    <t>Citigroup Global Markets Japan</t>
  </si>
  <si>
    <t>12328</t>
  </si>
  <si>
    <t>ＳＭＢＣ日興証券</t>
  </si>
  <si>
    <t>SMBC Nikko Securities</t>
  </si>
  <si>
    <t>11060</t>
  </si>
  <si>
    <t>三菱ＵＦＪｅスマート</t>
  </si>
  <si>
    <t>Mitsubishi UFJ eSmart Securities</t>
  </si>
  <si>
    <t>12724</t>
  </si>
  <si>
    <t>ＨＳＢＣ証券</t>
  </si>
  <si>
    <t>HSBC Securities (Japan)</t>
  </si>
  <si>
    <t>160120018</t>
  </si>
  <si>
    <t>NIKKEI 225 FUT 2512</t>
  </si>
  <si>
    <t>NK225MF</t>
  </si>
  <si>
    <t>160080019</t>
  </si>
  <si>
    <t>MINI NK225 FUT 2508</t>
  </si>
  <si>
    <t>160090019</t>
  </si>
  <si>
    <t>MINI NK225 FUT 2509</t>
  </si>
  <si>
    <t>12072</t>
  </si>
  <si>
    <t>東海東京証券</t>
  </si>
  <si>
    <t>Tokai Tokyo Securities</t>
  </si>
  <si>
    <t>160100019</t>
  </si>
  <si>
    <t>MINI NK225 FUT 2510</t>
  </si>
  <si>
    <t>TOPIXF</t>
  </si>
  <si>
    <t>160090005</t>
  </si>
  <si>
    <t>TOPIX FUT 2509</t>
  </si>
  <si>
    <t>NK225E</t>
  </si>
  <si>
    <t>130089718</t>
  </si>
  <si>
    <t>NIKKEI 225 OOP P2508-39750</t>
  </si>
  <si>
    <t>130089818</t>
  </si>
  <si>
    <t>NIKKEI 225 OOP P2508-39875</t>
  </si>
  <si>
    <t>130200018</t>
  </si>
  <si>
    <t>NIKKEI 225 OOP P2508-40000</t>
  </si>
  <si>
    <t>130080218</t>
  </si>
  <si>
    <t>NIKKEI 225 OOP P2508-40250</t>
  </si>
  <si>
    <t>130080518</t>
  </si>
  <si>
    <t>NIKKEI 225 OOP P2508-40500</t>
  </si>
  <si>
    <t>140081618</t>
  </si>
  <si>
    <t>NIKKEI 225 OOP C2508-41625</t>
  </si>
  <si>
    <t>190081518</t>
  </si>
  <si>
    <t>NIKKEI 225 OOP C2508-41500</t>
  </si>
  <si>
    <t>140081318</t>
  </si>
  <si>
    <t>NIKKEI 225 OOP C2508-41375</t>
  </si>
  <si>
    <t>190081218</t>
  </si>
  <si>
    <t>NIKKEI 225 OOP C2508-41250</t>
  </si>
  <si>
    <t>140201018</t>
  </si>
  <si>
    <t>NIKKEI 225 OOP C2508-41000</t>
  </si>
  <si>
    <t>190080718</t>
  </si>
  <si>
    <t>NIKKEI 225 OOP C2508-40750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</si>
</sst>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numFmtId="0" fontId="0" fillId="0" borderId="0"/>
    <xf numFmtId="38" fontId="11" fillId="0" borderId="0" applyFont="0" applyFill="0" applyBorder="0" applyAlignment="0" applyProtection="0"/>
    <xf numFmtId="176" fontId="14" fillId="0" borderId="0" applyFill="0" applyBorder="0" applyAlignment="0"/>
    <xf numFmtId="0" fontId="15" fillId="0" borderId="1" applyNumberFormat="0" applyAlignment="0" applyProtection="0">
      <alignment horizontal="left" vertical="center"/>
    </xf>
    <xf numFmtId="0" fontId="15" fillId="0" borderId="2">
      <alignment horizontal="left" vertical="center"/>
    </xf>
    <xf numFmtId="177" fontId="16" fillId="0" borderId="0"/>
    <xf numFmtId="0" fontId="17" fillId="0" borderId="0"/>
    <xf numFmtId="0" fontId="18" fillId="0" borderId="0"/>
    <xf numFmtId="49" fontId="19" fillId="2" borderId="3" applyNumberFormat="0" applyFill="0" applyBorder="0" applyProtection="0"/>
    <xf numFmtId="0" fontId="13" fillId="0" borderId="0">
      <alignment vertical="center"/>
    </xf>
    <xf numFmtId="0" fontId="20" fillId="0" borderId="0"/>
    <xf numFmtId="0" fontId="20" fillId="0" borderId="0">
      <alignment vertical="center"/>
    </xf>
    <xf numFmtId="178" fontId="22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10" fillId="0" borderId="0">
      <alignment vertical="center"/>
    </xf>
    <xf numFmtId="9" fontId="25" fillId="0" borderId="0" applyFont="0" applyFill="0" applyBorder="0" applyAlignment="0" applyProtection="0"/>
    <xf numFmtId="0" fontId="26" fillId="0" borderId="0"/>
    <xf numFmtId="0" fontId="11" fillId="0" borderId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6" borderId="0" applyNumberFormat="0" applyBorder="0" applyAlignment="0" applyProtection="0"/>
    <xf numFmtId="0" fontId="14" fillId="9" borderId="0" applyNumberFormat="0" applyBorder="0" applyAlignment="0" applyProtection="0"/>
    <xf numFmtId="0" fontId="14" fillId="12" borderId="0" applyNumberFormat="0" applyBorder="0" applyAlignment="0" applyProtection="0"/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/>
    <xf numFmtId="0" fontId="28" fillId="10" borderId="0" applyNumberFormat="0" applyBorder="0" applyAlignment="0" applyProtection="0"/>
    <xf numFmtId="0" fontId="28" fillId="11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16" borderId="0" applyNumberFormat="0" applyBorder="0" applyAlignment="0" applyProtection="0"/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19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20" borderId="0" applyNumberFormat="0" applyBorder="0" applyAlignment="0" applyProtection="0"/>
    <xf numFmtId="0" fontId="30" fillId="0" borderId="0">
      <alignment horizontal="center" wrapText="1"/>
      <protection locked="0"/>
    </xf>
    <xf numFmtId="0" fontId="31" fillId="0" borderId="0"/>
    <xf numFmtId="0" fontId="32" fillId="4" borderId="0" applyNumberFormat="0" applyBorder="0" applyAlignment="0" applyProtection="0"/>
    <xf numFmtId="0" fontId="33" fillId="0" borderId="0" applyNumberFormat="0" applyFill="0" applyBorder="0" applyAlignment="0" applyProtection="0"/>
    <xf numFmtId="179" fontId="13" fillId="0" borderId="0" applyFill="0" applyBorder="0" applyAlignment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5" fillId="22" borderId="13" applyNumberFormat="0" applyAlignment="0" applyProtection="0"/>
    <xf numFmtId="0" fontId="36" fillId="0" borderId="0">
      <alignment vertical="top" wrapText="1"/>
    </xf>
    <xf numFmtId="41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80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0" fontId="37" fillId="0" borderId="0">
      <alignment horizontal="left"/>
    </xf>
    <xf numFmtId="0" fontId="38" fillId="0" borderId="0" applyNumberFormat="0" applyFill="0" applyBorder="0" applyAlignment="0" applyProtection="0"/>
    <xf numFmtId="0" fontId="39" fillId="5" borderId="0" applyNumberFormat="0" applyBorder="0" applyAlignment="0" applyProtection="0"/>
    <xf numFmtId="38" fontId="40" fillId="23" borderId="0" applyNumberFormat="0" applyBorder="0" applyAlignment="0" applyProtection="0"/>
    <xf numFmtId="0" fontId="41" fillId="24" borderId="0"/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42" fillId="0" borderId="14" applyNumberFormat="0" applyFill="0" applyAlignment="0" applyProtection="0"/>
    <xf numFmtId="0" fontId="43" fillId="0" borderId="15" applyNumberFormat="0" applyFill="0" applyAlignment="0" applyProtection="0"/>
    <xf numFmtId="0" fontId="44" fillId="0" borderId="16" applyNumberFormat="0" applyFill="0" applyAlignment="0" applyProtection="0"/>
    <xf numFmtId="0" fontId="44" fillId="0" borderId="0" applyNumberFormat="0" applyFill="0" applyBorder="0" applyAlignment="0" applyProtection="0"/>
    <xf numFmtId="0" fontId="13" fillId="0" borderId="0" applyBorder="0"/>
    <xf numFmtId="0" fontId="45" fillId="8" borderId="12" applyNumberFormat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13" fillId="0" borderId="0"/>
    <xf numFmtId="0" fontId="46" fillId="0" borderId="17" applyNumberFormat="0" applyFill="0" applyAlignment="0" applyProtection="0"/>
    <xf numFmtId="38" fontId="47" fillId="0" borderId="0" applyFont="0" applyFill="0" applyBorder="0" applyAlignment="0" applyProtection="0"/>
    <xf numFmtId="40" fontId="47" fillId="0" borderId="0" applyFont="0" applyFill="0" applyBorder="0" applyAlignment="0" applyProtection="0"/>
    <xf numFmtId="182" fontId="47" fillId="0" borderId="0" applyFont="0" applyFill="0" applyBorder="0" applyAlignment="0" applyProtection="0"/>
    <xf numFmtId="183" fontId="47" fillId="0" borderId="0" applyFont="0" applyFill="0" applyBorder="0" applyAlignment="0" applyProtection="0"/>
    <xf numFmtId="0" fontId="48" fillId="26" borderId="0" applyNumberFormat="0" applyBorder="0" applyAlignment="0" applyProtection="0"/>
    <xf numFmtId="37" fontId="49" fillId="0" borderId="0"/>
    <xf numFmtId="184" fontId="13" fillId="0" borderId="0"/>
    <xf numFmtId="184" fontId="13" fillId="0" borderId="0"/>
    <xf numFmtId="177" fontId="16" fillId="0" borderId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14" fontId="30" fillId="0" borderId="0">
      <alignment horizontal="center" wrapText="1"/>
      <protection locked="0"/>
    </xf>
    <xf numFmtId="10" fontId="17" fillId="0" borderId="0" applyFont="0" applyFill="0" applyBorder="0" applyAlignment="0" applyProtection="0"/>
    <xf numFmtId="4" fontId="37" fillId="0" borderId="0">
      <alignment horizontal="right"/>
    </xf>
    <xf numFmtId="0" fontId="51" fillId="0" borderId="0" applyNumberFormat="0" applyFont="0" applyFill="0" applyBorder="0" applyAlignment="0" applyProtection="0">
      <alignment horizontal="left"/>
    </xf>
    <xf numFmtId="0" fontId="52" fillId="0" borderId="20">
      <alignment horizontal="center"/>
    </xf>
    <xf numFmtId="0" fontId="53" fillId="0" borderId="0" applyNumberFormat="0" applyFont="0" applyFill="0" applyBorder="0" applyAlignment="0"/>
    <xf numFmtId="4" fontId="54" fillId="0" borderId="0">
      <alignment horizontal="right"/>
    </xf>
    <xf numFmtId="0" fontId="55" fillId="0" borderId="0">
      <alignment horizontal="left"/>
    </xf>
    <xf numFmtId="0" fontId="56" fillId="0" borderId="0"/>
    <xf numFmtId="0" fontId="57" fillId="0" borderId="0">
      <alignment horizontal="center"/>
    </xf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9" fillId="0" borderId="0" applyNumberFormat="0" applyFill="0" applyBorder="0" applyAlignment="0" applyProtection="0"/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60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3" fillId="0" borderId="0"/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66" fillId="0" borderId="0" applyNumberFormat="0" applyFill="0" applyBorder="0" applyAlignment="0" applyProtection="0">
      <alignment vertical="top"/>
      <protection locked="0"/>
    </xf>
    <xf numFmtId="0" fontId="65" fillId="0" borderId="0" applyNumberFormat="0" applyFill="0" applyBorder="0" applyAlignment="0" applyProtection="0">
      <alignment vertical="top"/>
      <protection locked="0"/>
    </xf>
    <xf numFmtId="0" fontId="67" fillId="0" borderId="0" applyNumberFormat="0" applyFill="0" applyBorder="0" applyAlignment="0" applyProtection="0">
      <alignment vertical="top"/>
      <protection locked="0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43" fontId="17" fillId="0" borderId="0" applyFont="0" applyFill="0" applyBorder="0" applyAlignment="0" applyProtection="0"/>
    <xf numFmtId="38" fontId="72" fillId="0" borderId="0" applyFont="0" applyFill="0" applyBorder="0" applyAlignment="0" applyProtection="0"/>
    <xf numFmtId="38" fontId="23" fillId="0" borderId="0" applyFont="0" applyFill="0" applyBorder="0" applyAlignment="0" applyProtection="0">
      <alignment vertical="center"/>
    </xf>
    <xf numFmtId="38" fontId="73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73" fillId="0" borderId="0" applyFont="0" applyFill="0" applyBorder="0" applyAlignment="0" applyProtection="0"/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185" fontId="17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27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7" fillId="0" borderId="0"/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186" fontId="18" fillId="0" borderId="0"/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187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6" fontId="11" fillId="0" borderId="0" applyFont="0" applyFill="0" applyBorder="0" applyAlignment="0" applyProtection="0"/>
    <xf numFmtId="6" fontId="20" fillId="0" borderId="0" applyFont="0" applyFill="0" applyBorder="0" applyAlignment="0" applyProtection="0">
      <alignment vertical="center"/>
    </xf>
    <xf numFmtId="6" fontId="81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11" fillId="0" borderId="0" applyFont="0" applyFill="0" applyBorder="0" applyAlignment="0" applyProtection="0"/>
    <xf numFmtId="6" fontId="13" fillId="0" borderId="0" applyFont="0" applyFill="0" applyBorder="0" applyAlignment="0" applyProtection="0">
      <alignment vertical="center"/>
    </xf>
    <xf numFmtId="6" fontId="11" fillId="0" borderId="0" applyFont="0" applyFill="0" applyBorder="0" applyAlignment="0" applyProtection="0"/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83" fillId="0" borderId="0">
      <alignment vertical="center"/>
    </xf>
    <xf numFmtId="0" fontId="83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3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25" fillId="0" borderId="0"/>
    <xf numFmtId="0" fontId="23" fillId="0" borderId="0">
      <alignment vertical="center"/>
    </xf>
    <xf numFmtId="0" fontId="25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/>
    <xf numFmtId="0" fontId="84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24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>
      <alignment vertical="center"/>
    </xf>
    <xf numFmtId="0" fontId="85" fillId="0" borderId="0">
      <alignment vertical="center"/>
    </xf>
    <xf numFmtId="0" fontId="20" fillId="0" borderId="0"/>
    <xf numFmtId="0" fontId="85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/>
    <xf numFmtId="0" fontId="86" fillId="0" borderId="0">
      <alignment vertical="center"/>
    </xf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5" fillId="0" borderId="0"/>
    <xf numFmtId="0" fontId="20" fillId="0" borderId="0">
      <alignment vertical="center"/>
    </xf>
    <xf numFmtId="0" fontId="20" fillId="0" borderId="0">
      <alignment vertical="center"/>
    </xf>
    <xf numFmtId="0" fontId="25" fillId="0" borderId="0"/>
    <xf numFmtId="0" fontId="23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/>
    <xf numFmtId="0" fontId="87" fillId="0" borderId="0"/>
    <xf numFmtId="0" fontId="20" fillId="0" borderId="0"/>
    <xf numFmtId="0" fontId="13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2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5" fillId="0" borderId="0"/>
    <xf numFmtId="0" fontId="84" fillId="0" borderId="0">
      <alignment vertical="center"/>
    </xf>
    <xf numFmtId="0" fontId="25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1" fillId="0" borderId="0"/>
    <xf numFmtId="0" fontId="11" fillId="0" borderId="0"/>
    <xf numFmtId="0" fontId="27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/>
    <xf numFmtId="0" fontId="20" fillId="0" borderId="0"/>
    <xf numFmtId="0" fontId="11" fillId="0" borderId="0"/>
    <xf numFmtId="0" fontId="11" fillId="0" borderId="0">
      <alignment vertical="center"/>
    </xf>
    <xf numFmtId="0" fontId="23" fillId="0" borderId="0">
      <alignment vertical="center"/>
    </xf>
    <xf numFmtId="0" fontId="87" fillId="0" borderId="0"/>
    <xf numFmtId="0" fontId="23" fillId="0" borderId="0">
      <alignment vertical="center"/>
    </xf>
    <xf numFmtId="0" fontId="11" fillId="0" borderId="0"/>
    <xf numFmtId="0" fontId="11" fillId="0" borderId="0">
      <alignment vertical="center"/>
    </xf>
    <xf numFmtId="0" fontId="87" fillId="0" borderId="0"/>
    <xf numFmtId="0" fontId="11" fillId="0" borderId="0"/>
    <xf numFmtId="0" fontId="11" fillId="0" borderId="0"/>
    <xf numFmtId="0" fontId="87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87" fillId="0" borderId="0"/>
    <xf numFmtId="0" fontId="87" fillId="0" borderId="0"/>
    <xf numFmtId="0" fontId="11" fillId="0" borderId="0"/>
    <xf numFmtId="0" fontId="87" fillId="0" borderId="0"/>
    <xf numFmtId="0" fontId="27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88" fillId="0" borderId="0">
      <alignment vertical="center"/>
    </xf>
    <xf numFmtId="0" fontId="11" fillId="0" borderId="0"/>
    <xf numFmtId="0" fontId="11" fillId="0" borderId="0"/>
    <xf numFmtId="0" fontId="20" fillId="0" borderId="0"/>
    <xf numFmtId="0" fontId="20" fillId="0" borderId="0"/>
    <xf numFmtId="0" fontId="11" fillId="0" borderId="0"/>
    <xf numFmtId="0" fontId="11" fillId="0" borderId="0"/>
    <xf numFmtId="0" fontId="13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23" fillId="0" borderId="0"/>
    <xf numFmtId="0" fontId="1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89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9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8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9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86" fillId="0" borderId="0">
      <alignment vertical="center"/>
    </xf>
    <xf numFmtId="0" fontId="11" fillId="0" borderId="0"/>
    <xf numFmtId="0" fontId="11" fillId="0" borderId="0">
      <alignment vertical="center"/>
    </xf>
    <xf numFmtId="0" fontId="8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91" fillId="0" borderId="0">
      <alignment vertical="center"/>
    </xf>
    <xf numFmtId="0" fontId="91" fillId="0" borderId="0">
      <alignment vertical="center"/>
    </xf>
    <xf numFmtId="0" fontId="11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25" fillId="0" borderId="0"/>
    <xf numFmtId="0" fontId="91" fillId="0" borderId="0">
      <alignment vertical="center"/>
    </xf>
    <xf numFmtId="0" fontId="25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92" fillId="0" borderId="0"/>
    <xf numFmtId="0" fontId="93" fillId="0" borderId="0"/>
    <xf numFmtId="0" fontId="63" fillId="0" borderId="0"/>
    <xf numFmtId="49" fontId="21" fillId="0" borderId="0" applyFill="0" applyBorder="0"/>
    <xf numFmtId="0" fontId="94" fillId="0" borderId="0"/>
    <xf numFmtId="0" fontId="95" fillId="0" borderId="0"/>
    <xf numFmtId="0" fontId="94" fillId="0" borderId="0"/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11" fillId="0" borderId="0"/>
    <xf numFmtId="0" fontId="9" fillId="0" borderId="0">
      <alignment vertical="center"/>
    </xf>
    <xf numFmtId="0" fontId="8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97" fillId="0" borderId="0">
      <alignment vertical="center"/>
    </xf>
    <xf numFmtId="0" fontId="11" fillId="0" borderId="0"/>
    <xf numFmtId="0" fontId="11" fillId="0" borderId="0"/>
    <xf numFmtId="0" fontId="7" fillId="0" borderId="0">
      <alignment vertical="center"/>
    </xf>
    <xf numFmtId="0" fontId="7" fillId="0" borderId="0">
      <alignment vertical="center"/>
    </xf>
    <xf numFmtId="0" fontId="98" fillId="0" borderId="0"/>
    <xf numFmtId="0" fontId="98" fillId="0" borderId="0"/>
    <xf numFmtId="186" fontId="98" fillId="0" borderId="0"/>
    <xf numFmtId="186" fontId="98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8">
    <xf numFmtId="0" fontId="0" fillId="0" borderId="0" xfId="0"/>
    <xf numFmtId="49" fontId="25" fillId="0" borderId="0" xfId="1941" applyNumberFormat="1" applyFont="1" applyFill="1" applyAlignment="1">
      <alignment vertical="center"/>
    </xf>
    <xf numFmtId="49" fontId="25" fillId="0" borderId="0" xfId="1942" applyNumberFormat="1" applyFont="1" applyFill="1"/>
    <xf numFmtId="49" fontId="25" fillId="0" borderId="4" xfId="1942" quotePrefix="1" applyNumberFormat="1" applyFont="1" applyFill="1" applyBorder="1" applyAlignment="1">
      <alignment vertical="center"/>
    </xf>
    <xf numFmtId="49" fontId="25" fillId="0" borderId="4" xfId="1942" applyNumberFormat="1" applyFont="1" applyFill="1" applyBorder="1" applyAlignment="1">
      <alignment vertical="center"/>
    </xf>
    <xf numFmtId="3" fontId="25" fillId="0" borderId="4" xfId="1942" applyNumberFormat="1" applyFont="1" applyFill="1" applyBorder="1" applyAlignment="1">
      <alignment horizontal="right" vertical="center"/>
    </xf>
    <xf numFmtId="49" fontId="25" fillId="0" borderId="0" xfId="1942" applyNumberFormat="1" applyFont="1" applyFill="1" applyAlignment="1">
      <alignment vertical="center"/>
    </xf>
    <xf numFmtId="49" fontId="25" fillId="0" borderId="0" xfId="1942" applyNumberFormat="1" applyFont="1" applyFill="1" applyAlignment="1">
      <alignment horizontal="right" vertical="center"/>
    </xf>
    <xf numFmtId="49" fontId="25" fillId="0" borderId="0" xfId="1942" quotePrefix="1" applyNumberFormat="1" applyFont="1" applyFill="1" applyAlignment="1">
      <alignment vertical="center"/>
    </xf>
    <xf numFmtId="49" fontId="25" fillId="0" borderId="0" xfId="1941" applyNumberFormat="1" applyFont="1" applyFill="1" applyAlignment="1">
      <alignment horizontal="center" vertical="center"/>
    </xf>
    <xf numFmtId="49" fontId="25" fillId="0" borderId="23" xfId="1942" applyNumberFormat="1" applyFont="1" applyFill="1" applyBorder="1" applyAlignment="1">
      <alignment horizontal="center" vertical="center"/>
    </xf>
    <xf numFmtId="49" fontId="25" fillId="0" borderId="24" xfId="1942" applyNumberFormat="1" applyFont="1" applyFill="1" applyBorder="1" applyAlignment="1">
      <alignment horizontal="center" vertical="center"/>
    </xf>
    <xf numFmtId="49" fontId="25" fillId="0" borderId="3" xfId="1942" applyNumberFormat="1" applyFont="1" applyFill="1" applyBorder="1" applyAlignment="1">
      <alignment horizontal="center" vertical="center"/>
    </xf>
    <xf numFmtId="49" fontId="25" fillId="0" borderId="5" xfId="1942" applyNumberFormat="1" applyFont="1" applyFill="1" applyBorder="1" applyAlignment="1">
      <alignment horizontal="left" vertical="center"/>
    </xf>
    <xf numFmtId="49" fontId="25" fillId="0" borderId="11" xfId="1942" applyNumberFormat="1" applyFont="1" applyFill="1" applyBorder="1" applyAlignment="1">
      <alignment horizontal="left" vertical="center"/>
    </xf>
    <xf numFmtId="49" fontId="25" fillId="0" borderId="6" xfId="1942" applyNumberFormat="1" applyFont="1" applyFill="1" applyBorder="1" applyAlignment="1">
      <alignment horizontal="left" vertical="center"/>
    </xf>
    <xf numFmtId="49" fontId="25" fillId="0" borderId="7" xfId="1942" applyNumberFormat="1" applyFont="1" applyFill="1" applyBorder="1" applyAlignment="1">
      <alignment horizontal="left" vertical="center"/>
    </xf>
    <xf numFmtId="49" fontId="25" fillId="0" borderId="0" xfId="1942" applyNumberFormat="1" applyFont="1" applyFill="1" applyBorder="1" applyAlignment="1">
      <alignment horizontal="left" vertical="center"/>
    </xf>
    <xf numFmtId="49" fontId="25" fillId="0" borderId="8" xfId="1942" applyNumberFormat="1" applyFont="1" applyFill="1" applyBorder="1" applyAlignment="1">
      <alignment horizontal="left" vertical="center"/>
    </xf>
    <xf numFmtId="49" fontId="25" fillId="0" borderId="9" xfId="1942" applyNumberFormat="1" applyFont="1" applyFill="1" applyBorder="1" applyAlignment="1">
      <alignment horizontal="left" vertical="center"/>
    </xf>
    <xf numFmtId="49" fontId="25" fillId="0" borderId="22" xfId="1942" applyNumberFormat="1" applyFont="1" applyFill="1" applyBorder="1" applyAlignment="1">
      <alignment horizontal="left" vertical="center"/>
    </xf>
    <xf numFmtId="49" fontId="25" fillId="0" borderId="10" xfId="1942" applyNumberFormat="1" applyFont="1" applyFill="1" applyBorder="1" applyAlignment="1">
      <alignment horizontal="left" vertical="center"/>
    </xf>
    <xf numFmtId="49" fontId="25" fillId="0" borderId="23" xfId="1942" applyNumberFormat="1" applyFont="1" applyFill="1" applyBorder="1" applyAlignment="1">
      <alignment horizontal="left" vertical="center" wrapText="1"/>
    </xf>
    <xf numFmtId="49" fontId="25" fillId="0" borderId="24" xfId="1942" applyNumberFormat="1" applyFont="1" applyFill="1" applyBorder="1" applyAlignment="1">
      <alignment horizontal="left" vertical="center" wrapText="1"/>
    </xf>
    <xf numFmtId="49" fontId="25" fillId="0" borderId="3" xfId="1942" applyNumberFormat="1" applyFont="1" applyFill="1" applyBorder="1" applyAlignment="1">
      <alignment horizontal="left" vertical="center" wrapText="1"/>
    </xf>
    <xf numFmtId="49" fontId="25" fillId="0" borderId="23" xfId="1942" applyNumberFormat="1" applyFont="1" applyFill="1" applyBorder="1" applyAlignment="1">
      <alignment vertical="center"/>
    </xf>
    <xf numFmtId="49" fontId="25" fillId="0" borderId="24" xfId="1942" applyNumberFormat="1" applyFont="1" applyFill="1" applyBorder="1" applyAlignment="1">
      <alignment vertical="center"/>
    </xf>
    <xf numFmtId="49" fontId="25" fillId="0" borderId="3" xfId="1942" applyNumberFormat="1" applyFont="1" applyFill="1" applyBorder="1" applyAlignment="1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name="標準" xfId="0" builtin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TableStyle="TableStyleMedium2" defaultPivotStyle="PivotStyleLight16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90"/>
  <sheetViews>
    <sheetView showGridLines="0" tabSelected="1" zoomScale="85" zoomScaleNormal="85" workbookViewId="0">
      <pane ySplit="8" topLeftCell="A9" activePane="bottomLeft" state="frozen"/>
      <selection pane="bottomLeft" activeCell="A9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r="1" spans="1:8" s="1" customFormat="1">
      <c r="A1" s="9" t="s">
        <v>7</v>
      </c>
      <c r="B1" s="9"/>
      <c r="C1" s="9"/>
      <c r="D1" s="9"/>
      <c r="E1" s="9"/>
      <c r="F1" s="9"/>
      <c r="G1" s="9"/>
      <c r="H1" s="9"/>
    </row>
    <row r="2" spans="1:8" s="1" customFormat="1">
      <c r="A2" s="9" t="s">
        <v>8</v>
      </c>
      <c r="B2" s="9"/>
      <c r="C2" s="9"/>
      <c r="D2" s="9"/>
      <c r="E2" s="9"/>
      <c r="F2" s="9"/>
      <c r="G2" s="9"/>
      <c r="H2" s="9"/>
    </row>
    <row r="3" spans="1:8" ht="13.5" customHeight="1">
      <c r="A3" s="6"/>
      <c r="B3" s="6"/>
      <c r="C3" s="6"/>
      <c r="D3" s="6"/>
      <c r="E3" s="6"/>
      <c r="F3" s="6"/>
      <c r="G3" s="6"/>
      <c r="H3" s="6"/>
    </row>
    <row r="4" spans="1:8" ht="13.5" customHeight="1">
      <c r="A4" s="6"/>
      <c r="B4" s="6"/>
      <c r="C4" s="6"/>
      <c r="D4" s="6"/>
      <c r="E4" s="6"/>
      <c r="F4" s="6"/>
      <c r="G4" s="6"/>
      <c r="H4" s="6"/>
    </row>
    <row r="5" spans="1:8" ht="13.5" customHeight="1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r="7" spans="1:8" ht="13.5" customHeight="1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3032.0</f>
        <v>3032.0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1572.0</f>
        <v>1572.0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1517.0</f>
        <v>1517.0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1272.0</f>
        <v>1272.0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1092.0</f>
        <v>1092.0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639.0</f>
        <v>639.0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551.0</f>
        <v>551.0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459.0</f>
        <v>459.0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364.0</f>
        <v>364.0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361.0</f>
        <v>361.0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262.0</f>
        <v>262.0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128.0</f>
        <v>128.0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127.0</f>
        <v>127.0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104.0</f>
        <v>104.0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70.0</f>
        <v>70.0</v>
      </c>
    </row>
    <row r="24">
      <c r="A24" s="3" t="s">
        <v>10</v>
      </c>
      <c r="B24" s="4" t="s">
        <v>11</v>
      </c>
      <c r="C24" s="4" t="s">
        <v>12</v>
      </c>
      <c r="D24" s="3" t="n">
        <v>16.0</v>
      </c>
      <c r="E24" s="4" t="s">
        <v>58</v>
      </c>
      <c r="F24" s="4" t="s">
        <v>59</v>
      </c>
      <c r="G24" s="4" t="s">
        <v>60</v>
      </c>
      <c r="H24" s="5" t="n">
        <f>66.0</f>
        <v>66.0</v>
      </c>
    </row>
    <row r="25">
      <c r="A25" s="3" t="s">
        <v>10</v>
      </c>
      <c r="B25" s="4" t="s">
        <v>11</v>
      </c>
      <c r="C25" s="4" t="s">
        <v>12</v>
      </c>
      <c r="D25" s="3" t="n">
        <v>17.0</v>
      </c>
      <c r="E25" s="4" t="s">
        <v>61</v>
      </c>
      <c r="F25" s="4" t="s">
        <v>62</v>
      </c>
      <c r="G25" s="4" t="s">
        <v>63</v>
      </c>
      <c r="H25" s="5" t="n">
        <f>50.0</f>
        <v>50.0</v>
      </c>
    </row>
    <row r="26">
      <c r="A26" s="3" t="s">
        <v>10</v>
      </c>
      <c r="B26" s="4" t="s">
        <v>11</v>
      </c>
      <c r="C26" s="4" t="s">
        <v>12</v>
      </c>
      <c r="D26" s="3" t="n">
        <v>18.0</v>
      </c>
      <c r="E26" s="4" t="s">
        <v>64</v>
      </c>
      <c r="F26" s="4" t="s">
        <v>65</v>
      </c>
      <c r="G26" s="4" t="s">
        <v>66</v>
      </c>
      <c r="H26" s="5" t="n">
        <f>30.0</f>
        <v>30.0</v>
      </c>
    </row>
    <row r="27">
      <c r="A27" s="3" t="s">
        <v>10</v>
      </c>
      <c r="B27" s="4" t="s">
        <v>11</v>
      </c>
      <c r="C27" s="4" t="s">
        <v>12</v>
      </c>
      <c r="D27" s="3" t="n">
        <v>19.0</v>
      </c>
      <c r="E27" s="4" t="s">
        <v>67</v>
      </c>
      <c r="F27" s="4" t="s">
        <v>68</v>
      </c>
      <c r="G27" s="4" t="s">
        <v>69</v>
      </c>
      <c r="H27" s="5" t="n">
        <f>18.0</f>
        <v>18.0</v>
      </c>
    </row>
    <row r="28">
      <c r="A28" s="3" t="s">
        <v>10</v>
      </c>
      <c r="B28" s="4" t="s">
        <v>70</v>
      </c>
      <c r="C28" s="4" t="s">
        <v>71</v>
      </c>
      <c r="D28" s="3" t="n">
        <v>1.0</v>
      </c>
      <c r="E28" s="4" t="s">
        <v>22</v>
      </c>
      <c r="F28" s="4" t="s">
        <v>23</v>
      </c>
      <c r="G28" s="4" t="s">
        <v>24</v>
      </c>
      <c r="H28" s="5" t="n">
        <f>250.0</f>
        <v>250.0</v>
      </c>
    </row>
    <row r="29">
      <c r="A29" s="3" t="s">
        <v>10</v>
      </c>
      <c r="B29" s="4" t="s">
        <v>70</v>
      </c>
      <c r="C29" s="4" t="s">
        <v>71</v>
      </c>
      <c r="D29" s="3" t="n">
        <v>2.0</v>
      </c>
      <c r="E29" s="4" t="s">
        <v>43</v>
      </c>
      <c r="F29" s="4" t="s">
        <v>44</v>
      </c>
      <c r="G29" s="4" t="s">
        <v>45</v>
      </c>
      <c r="H29" s="5" t="n">
        <f>200.0</f>
        <v>200.0</v>
      </c>
    </row>
    <row r="30">
      <c r="A30" s="3" t="s">
        <v>10</v>
      </c>
      <c r="B30" s="4" t="s">
        <v>70</v>
      </c>
      <c r="C30" s="4" t="s">
        <v>71</v>
      </c>
      <c r="D30" s="3" t="n">
        <v>3.0</v>
      </c>
      <c r="E30" s="4" t="s">
        <v>31</v>
      </c>
      <c r="F30" s="4" t="s">
        <v>32</v>
      </c>
      <c r="G30" s="4" t="s">
        <v>33</v>
      </c>
      <c r="H30" s="5" t="n">
        <f>50.0</f>
        <v>50.0</v>
      </c>
    </row>
    <row r="31">
      <c r="A31" s="3" t="s">
        <v>10</v>
      </c>
      <c r="B31" s="4" t="s">
        <v>70</v>
      </c>
      <c r="C31" s="4" t="s">
        <v>71</v>
      </c>
      <c r="D31" s="3" t="n">
        <v>4.0</v>
      </c>
      <c r="E31" s="4" t="s">
        <v>37</v>
      </c>
      <c r="F31" s="4" t="s">
        <v>38</v>
      </c>
      <c r="G31" s="4" t="s">
        <v>39</v>
      </c>
      <c r="H31" s="5" t="n">
        <f>6.0</f>
        <v>6.0</v>
      </c>
    </row>
    <row r="32">
      <c r="A32" s="3" t="s">
        <v>10</v>
      </c>
      <c r="B32" s="4" t="s">
        <v>70</v>
      </c>
      <c r="C32" s="4" t="s">
        <v>71</v>
      </c>
      <c r="D32" s="3" t="n">
        <v>5.0</v>
      </c>
      <c r="E32" s="4" t="s">
        <v>64</v>
      </c>
      <c r="F32" s="4" t="s">
        <v>65</v>
      </c>
      <c r="G32" s="4" t="s">
        <v>66</v>
      </c>
      <c r="H32" s="5" t="n">
        <f>2.0</f>
        <v>2.0</v>
      </c>
    </row>
    <row r="33">
      <c r="A33" s="3" t="s">
        <v>72</v>
      </c>
      <c r="B33" s="4" t="s">
        <v>73</v>
      </c>
      <c r="C33" s="4" t="s">
        <v>74</v>
      </c>
      <c r="D33" s="3" t="n">
        <v>1.0</v>
      </c>
      <c r="E33" s="4" t="s">
        <v>25</v>
      </c>
      <c r="F33" s="4" t="s">
        <v>26</v>
      </c>
      <c r="G33" s="4" t="s">
        <v>27</v>
      </c>
      <c r="H33" s="5" t="n">
        <f>2000.0</f>
        <v>2000.0</v>
      </c>
    </row>
    <row r="34">
      <c r="A34" s="3" t="s">
        <v>72</v>
      </c>
      <c r="B34" s="4" t="s">
        <v>73</v>
      </c>
      <c r="C34" s="4" t="s">
        <v>74</v>
      </c>
      <c r="D34" s="3" t="n">
        <v>2.0</v>
      </c>
      <c r="E34" s="4" t="s">
        <v>37</v>
      </c>
      <c r="F34" s="4" t="s">
        <v>38</v>
      </c>
      <c r="G34" s="4" t="s">
        <v>39</v>
      </c>
      <c r="H34" s="5" t="n">
        <f>1638.0</f>
        <v>1638.0</v>
      </c>
    </row>
    <row r="35">
      <c r="A35" s="3" t="s">
        <v>72</v>
      </c>
      <c r="B35" s="4" t="s">
        <v>73</v>
      </c>
      <c r="C35" s="4" t="s">
        <v>74</v>
      </c>
      <c r="D35" s="3" t="n">
        <v>3.0</v>
      </c>
      <c r="E35" s="4" t="s">
        <v>52</v>
      </c>
      <c r="F35" s="4" t="s">
        <v>53</v>
      </c>
      <c r="G35" s="4" t="s">
        <v>54</v>
      </c>
      <c r="H35" s="5" t="n">
        <f>1438.0</f>
        <v>1438.0</v>
      </c>
    </row>
    <row r="36">
      <c r="A36" s="3" t="s">
        <v>72</v>
      </c>
      <c r="B36" s="4" t="s">
        <v>73</v>
      </c>
      <c r="C36" s="4" t="s">
        <v>74</v>
      </c>
      <c r="D36" s="3" t="n">
        <v>4.0</v>
      </c>
      <c r="E36" s="4" t="s">
        <v>31</v>
      </c>
      <c r="F36" s="4" t="s">
        <v>32</v>
      </c>
      <c r="G36" s="4" t="s">
        <v>33</v>
      </c>
      <c r="H36" s="5" t="n">
        <f>1000.0</f>
        <v>1000.0</v>
      </c>
    </row>
    <row r="37">
      <c r="A37" s="3" t="s">
        <v>72</v>
      </c>
      <c r="B37" s="4" t="s">
        <v>73</v>
      </c>
      <c r="C37" s="4" t="s">
        <v>74</v>
      </c>
      <c r="D37" s="3" t="n">
        <v>4.0</v>
      </c>
      <c r="E37" s="4" t="s">
        <v>13</v>
      </c>
      <c r="F37" s="4" t="s">
        <v>14</v>
      </c>
      <c r="G37" s="4" t="s">
        <v>15</v>
      </c>
      <c r="H37" s="5" t="n">
        <f>1000.0</f>
        <v>1000.0</v>
      </c>
    </row>
    <row r="38">
      <c r="A38" s="3" t="s">
        <v>72</v>
      </c>
      <c r="B38" s="4" t="s">
        <v>73</v>
      </c>
      <c r="C38" s="4" t="s">
        <v>74</v>
      </c>
      <c r="D38" s="3" t="n">
        <v>6.0</v>
      </c>
      <c r="E38" s="4" t="s">
        <v>64</v>
      </c>
      <c r="F38" s="4" t="s">
        <v>65</v>
      </c>
      <c r="G38" s="4" t="s">
        <v>66</v>
      </c>
      <c r="H38" s="5" t="n">
        <f>46.0</f>
        <v>46.0</v>
      </c>
    </row>
    <row r="39">
      <c r="A39" s="3" t="s">
        <v>72</v>
      </c>
      <c r="B39" s="4" t="s">
        <v>75</v>
      </c>
      <c r="C39" s="4" t="s">
        <v>76</v>
      </c>
      <c r="D39" s="3" t="n">
        <v>1.0</v>
      </c>
      <c r="E39" s="4" t="s">
        <v>37</v>
      </c>
      <c r="F39" s="4" t="s">
        <v>38</v>
      </c>
      <c r="G39" s="4" t="s">
        <v>39</v>
      </c>
      <c r="H39" s="5" t="n">
        <f>25602.0</f>
        <v>25602.0</v>
      </c>
    </row>
    <row r="40">
      <c r="A40" s="3" t="s">
        <v>72</v>
      </c>
      <c r="B40" s="4" t="s">
        <v>75</v>
      </c>
      <c r="C40" s="4" t="s">
        <v>76</v>
      </c>
      <c r="D40" s="3" t="n">
        <v>2.0</v>
      </c>
      <c r="E40" s="4" t="s">
        <v>52</v>
      </c>
      <c r="F40" s="4" t="s">
        <v>53</v>
      </c>
      <c r="G40" s="4" t="s">
        <v>54</v>
      </c>
      <c r="H40" s="5" t="n">
        <f>17584.0</f>
        <v>17584.0</v>
      </c>
    </row>
    <row r="41">
      <c r="A41" s="3" t="s">
        <v>72</v>
      </c>
      <c r="B41" s="4" t="s">
        <v>75</v>
      </c>
      <c r="C41" s="4" t="s">
        <v>76</v>
      </c>
      <c r="D41" s="3" t="n">
        <v>3.0</v>
      </c>
      <c r="E41" s="4" t="s">
        <v>64</v>
      </c>
      <c r="F41" s="4" t="s">
        <v>65</v>
      </c>
      <c r="G41" s="4" t="s">
        <v>66</v>
      </c>
      <c r="H41" s="5" t="n">
        <f>2518.0</f>
        <v>2518.0</v>
      </c>
    </row>
    <row r="42">
      <c r="A42" s="3" t="s">
        <v>72</v>
      </c>
      <c r="B42" s="4" t="s">
        <v>75</v>
      </c>
      <c r="C42" s="4" t="s">
        <v>76</v>
      </c>
      <c r="D42" s="3" t="n">
        <v>4.0</v>
      </c>
      <c r="E42" s="4" t="s">
        <v>77</v>
      </c>
      <c r="F42" s="4" t="s">
        <v>78</v>
      </c>
      <c r="G42" s="4" t="s">
        <v>79</v>
      </c>
      <c r="H42" s="5" t="n">
        <f>482.0</f>
        <v>482.0</v>
      </c>
    </row>
    <row r="43">
      <c r="A43" s="3" t="s">
        <v>72</v>
      </c>
      <c r="B43" s="4" t="s">
        <v>75</v>
      </c>
      <c r="C43" s="4" t="s">
        <v>76</v>
      </c>
      <c r="D43" s="3" t="n">
        <v>5.0</v>
      </c>
      <c r="E43" s="4" t="s">
        <v>22</v>
      </c>
      <c r="F43" s="4" t="s">
        <v>23</v>
      </c>
      <c r="G43" s="4" t="s">
        <v>24</v>
      </c>
      <c r="H43" s="5" t="n">
        <f>124.0</f>
        <v>124.0</v>
      </c>
    </row>
    <row r="44">
      <c r="A44" s="3" t="s">
        <v>72</v>
      </c>
      <c r="B44" s="4" t="s">
        <v>75</v>
      </c>
      <c r="C44" s="4" t="s">
        <v>76</v>
      </c>
      <c r="D44" s="3" t="n">
        <v>6.0</v>
      </c>
      <c r="E44" s="4" t="s">
        <v>55</v>
      </c>
      <c r="F44" s="4" t="s">
        <v>56</v>
      </c>
      <c r="G44" s="4" t="s">
        <v>57</v>
      </c>
      <c r="H44" s="5" t="n">
        <f>48.0</f>
        <v>48.0</v>
      </c>
    </row>
    <row r="45">
      <c r="A45" s="3" t="s">
        <v>72</v>
      </c>
      <c r="B45" s="4" t="s">
        <v>75</v>
      </c>
      <c r="C45" s="4" t="s">
        <v>76</v>
      </c>
      <c r="D45" s="3" t="n">
        <v>7.0</v>
      </c>
      <c r="E45" s="4" t="s">
        <v>28</v>
      </c>
      <c r="F45" s="4" t="s">
        <v>29</v>
      </c>
      <c r="G45" s="4" t="s">
        <v>30</v>
      </c>
      <c r="H45" s="5" t="n">
        <f>26.0</f>
        <v>26.0</v>
      </c>
    </row>
    <row r="46">
      <c r="A46" s="3" t="s">
        <v>72</v>
      </c>
      <c r="B46" s="4" t="s">
        <v>75</v>
      </c>
      <c r="C46" s="4" t="s">
        <v>76</v>
      </c>
      <c r="D46" s="3" t="n">
        <v>8.0</v>
      </c>
      <c r="E46" s="4" t="s">
        <v>40</v>
      </c>
      <c r="F46" s="4" t="s">
        <v>41</v>
      </c>
      <c r="G46" s="4" t="s">
        <v>42</v>
      </c>
      <c r="H46" s="5" t="n">
        <f>2.0</f>
        <v>2.0</v>
      </c>
    </row>
    <row r="47">
      <c r="A47" s="3" t="s">
        <v>72</v>
      </c>
      <c r="B47" s="4" t="s">
        <v>75</v>
      </c>
      <c r="C47" s="4" t="s">
        <v>76</v>
      </c>
      <c r="D47" s="3" t="n">
        <v>8.0</v>
      </c>
      <c r="E47" s="4" t="s">
        <v>61</v>
      </c>
      <c r="F47" s="4" t="s">
        <v>62</v>
      </c>
      <c r="G47" s="4" t="s">
        <v>63</v>
      </c>
      <c r="H47" s="5" t="n">
        <f>2.0</f>
        <v>2.0</v>
      </c>
    </row>
    <row r="48">
      <c r="A48" s="3" t="s">
        <v>72</v>
      </c>
      <c r="B48" s="4" t="s">
        <v>80</v>
      </c>
      <c r="C48" s="4" t="s">
        <v>81</v>
      </c>
      <c r="D48" s="3" t="n">
        <v>1.0</v>
      </c>
      <c r="E48" s="4" t="s">
        <v>52</v>
      </c>
      <c r="F48" s="4" t="s">
        <v>53</v>
      </c>
      <c r="G48" s="4" t="s">
        <v>54</v>
      </c>
      <c r="H48" s="5" t="n">
        <f>4.0</f>
        <v>4.0</v>
      </c>
    </row>
    <row r="49">
      <c r="A49" s="3" t="s">
        <v>82</v>
      </c>
      <c r="B49" s="4" t="s">
        <v>83</v>
      </c>
      <c r="C49" s="4" t="s">
        <v>84</v>
      </c>
      <c r="D49" s="3" t="n">
        <v>1.0</v>
      </c>
      <c r="E49" s="4" t="s">
        <v>28</v>
      </c>
      <c r="F49" s="4" t="s">
        <v>29</v>
      </c>
      <c r="G49" s="4" t="s">
        <v>30</v>
      </c>
      <c r="H49" s="5" t="n">
        <f>3841.0</f>
        <v>3841.0</v>
      </c>
    </row>
    <row r="50">
      <c r="A50" s="3" t="s">
        <v>82</v>
      </c>
      <c r="B50" s="4" t="s">
        <v>83</v>
      </c>
      <c r="C50" s="4" t="s">
        <v>84</v>
      </c>
      <c r="D50" s="3" t="n">
        <v>2.0</v>
      </c>
      <c r="E50" s="4" t="s">
        <v>16</v>
      </c>
      <c r="F50" s="4" t="s">
        <v>17</v>
      </c>
      <c r="G50" s="4" t="s">
        <v>18</v>
      </c>
      <c r="H50" s="5" t="n">
        <f>2346.0</f>
        <v>2346.0</v>
      </c>
    </row>
    <row r="51">
      <c r="A51" s="3" t="s">
        <v>82</v>
      </c>
      <c r="B51" s="4" t="s">
        <v>83</v>
      </c>
      <c r="C51" s="4" t="s">
        <v>84</v>
      </c>
      <c r="D51" s="3" t="n">
        <v>3.0</v>
      </c>
      <c r="E51" s="4" t="s">
        <v>43</v>
      </c>
      <c r="F51" s="4" t="s">
        <v>44</v>
      </c>
      <c r="G51" s="4" t="s">
        <v>45</v>
      </c>
      <c r="H51" s="5" t="n">
        <f>2001.0</f>
        <v>2001.0</v>
      </c>
    </row>
    <row r="52">
      <c r="A52" s="3" t="s">
        <v>82</v>
      </c>
      <c r="B52" s="4" t="s">
        <v>83</v>
      </c>
      <c r="C52" s="4" t="s">
        <v>84</v>
      </c>
      <c r="D52" s="3" t="n">
        <v>4.0</v>
      </c>
      <c r="E52" s="4" t="s">
        <v>19</v>
      </c>
      <c r="F52" s="4" t="s">
        <v>20</v>
      </c>
      <c r="G52" s="4" t="s">
        <v>21</v>
      </c>
      <c r="H52" s="5" t="n">
        <f>1968.0</f>
        <v>1968.0</v>
      </c>
    </row>
    <row r="53">
      <c r="A53" s="3" t="s">
        <v>82</v>
      </c>
      <c r="B53" s="4" t="s">
        <v>83</v>
      </c>
      <c r="C53" s="4" t="s">
        <v>84</v>
      </c>
      <c r="D53" s="3" t="n">
        <v>5.0</v>
      </c>
      <c r="E53" s="4" t="s">
        <v>46</v>
      </c>
      <c r="F53" s="4" t="s">
        <v>47</v>
      </c>
      <c r="G53" s="4" t="s">
        <v>48</v>
      </c>
      <c r="H53" s="5" t="n">
        <f>1344.0</f>
        <v>1344.0</v>
      </c>
    </row>
    <row r="54">
      <c r="A54" s="3" t="s">
        <v>82</v>
      </c>
      <c r="B54" s="4" t="s">
        <v>83</v>
      </c>
      <c r="C54" s="4" t="s">
        <v>84</v>
      </c>
      <c r="D54" s="3" t="n">
        <v>6.0</v>
      </c>
      <c r="E54" s="4" t="s">
        <v>61</v>
      </c>
      <c r="F54" s="4" t="s">
        <v>62</v>
      </c>
      <c r="G54" s="4" t="s">
        <v>63</v>
      </c>
      <c r="H54" s="5" t="n">
        <f>736.0</f>
        <v>736.0</v>
      </c>
    </row>
    <row r="55">
      <c r="A55" s="3" t="s">
        <v>82</v>
      </c>
      <c r="B55" s="4" t="s">
        <v>83</v>
      </c>
      <c r="C55" s="4" t="s">
        <v>84</v>
      </c>
      <c r="D55" s="3" t="n">
        <v>7.0</v>
      </c>
      <c r="E55" s="4" t="s">
        <v>31</v>
      </c>
      <c r="F55" s="4" t="s">
        <v>32</v>
      </c>
      <c r="G55" s="4" t="s">
        <v>33</v>
      </c>
      <c r="H55" s="5" t="n">
        <f>680.0</f>
        <v>680.0</v>
      </c>
    </row>
    <row r="56">
      <c r="A56" s="3" t="s">
        <v>82</v>
      </c>
      <c r="B56" s="4" t="s">
        <v>83</v>
      </c>
      <c r="C56" s="4" t="s">
        <v>84</v>
      </c>
      <c r="D56" s="3" t="n">
        <v>8.0</v>
      </c>
      <c r="E56" s="4" t="s">
        <v>22</v>
      </c>
      <c r="F56" s="4" t="s">
        <v>23</v>
      </c>
      <c r="G56" s="4" t="s">
        <v>24</v>
      </c>
      <c r="H56" s="5" t="n">
        <f>549.0</f>
        <v>549.0</v>
      </c>
    </row>
    <row r="57">
      <c r="A57" s="3" t="s">
        <v>82</v>
      </c>
      <c r="B57" s="4" t="s">
        <v>83</v>
      </c>
      <c r="C57" s="4" t="s">
        <v>84</v>
      </c>
      <c r="D57" s="3" t="n">
        <v>9.0</v>
      </c>
      <c r="E57" s="4" t="s">
        <v>13</v>
      </c>
      <c r="F57" s="4" t="s">
        <v>14</v>
      </c>
      <c r="G57" s="4" t="s">
        <v>15</v>
      </c>
      <c r="H57" s="5" t="n">
        <f>365.0</f>
        <v>365.0</v>
      </c>
    </row>
    <row r="58">
      <c r="A58" s="3" t="s">
        <v>82</v>
      </c>
      <c r="B58" s="4" t="s">
        <v>83</v>
      </c>
      <c r="C58" s="4" t="s">
        <v>84</v>
      </c>
      <c r="D58" s="3" t="n">
        <v>10.0</v>
      </c>
      <c r="E58" s="4" t="s">
        <v>37</v>
      </c>
      <c r="F58" s="4" t="s">
        <v>38</v>
      </c>
      <c r="G58" s="4" t="s">
        <v>39</v>
      </c>
      <c r="H58" s="5" t="n">
        <f>308.0</f>
        <v>308.0</v>
      </c>
    </row>
    <row r="59">
      <c r="A59" s="3" t="s">
        <v>82</v>
      </c>
      <c r="B59" s="4" t="s">
        <v>83</v>
      </c>
      <c r="C59" s="4" t="s">
        <v>84</v>
      </c>
      <c r="D59" s="3" t="n">
        <v>11.0</v>
      </c>
      <c r="E59" s="4" t="s">
        <v>58</v>
      </c>
      <c r="F59" s="4" t="s">
        <v>59</v>
      </c>
      <c r="G59" s="4" t="s">
        <v>60</v>
      </c>
      <c r="H59" s="5" t="n">
        <f>251.0</f>
        <v>251.0</v>
      </c>
    </row>
    <row r="60">
      <c r="A60" s="3" t="s">
        <v>82</v>
      </c>
      <c r="B60" s="4" t="s">
        <v>83</v>
      </c>
      <c r="C60" s="4" t="s">
        <v>84</v>
      </c>
      <c r="D60" s="3" t="n">
        <v>12.0</v>
      </c>
      <c r="E60" s="4" t="s">
        <v>55</v>
      </c>
      <c r="F60" s="4" t="s">
        <v>56</v>
      </c>
      <c r="G60" s="4" t="s">
        <v>57</v>
      </c>
      <c r="H60" s="5" t="n">
        <f>172.0</f>
        <v>172.0</v>
      </c>
    </row>
    <row r="61">
      <c r="A61" s="3" t="s">
        <v>82</v>
      </c>
      <c r="B61" s="4" t="s">
        <v>83</v>
      </c>
      <c r="C61" s="4" t="s">
        <v>84</v>
      </c>
      <c r="D61" s="3" t="n">
        <v>13.0</v>
      </c>
      <c r="E61" s="4" t="s">
        <v>49</v>
      </c>
      <c r="F61" s="4" t="s">
        <v>50</v>
      </c>
      <c r="G61" s="4" t="s">
        <v>51</v>
      </c>
      <c r="H61" s="5" t="n">
        <f>76.0</f>
        <v>76.0</v>
      </c>
    </row>
    <row r="62">
      <c r="A62" s="3" t="s">
        <v>82</v>
      </c>
      <c r="B62" s="4" t="s">
        <v>83</v>
      </c>
      <c r="C62" s="4" t="s">
        <v>84</v>
      </c>
      <c r="D62" s="3" t="n">
        <v>14.0</v>
      </c>
      <c r="E62" s="4" t="s">
        <v>40</v>
      </c>
      <c r="F62" s="4" t="s">
        <v>41</v>
      </c>
      <c r="G62" s="4" t="s">
        <v>42</v>
      </c>
      <c r="H62" s="5" t="n">
        <f>27.0</f>
        <v>27.0</v>
      </c>
    </row>
    <row r="63">
      <c r="A63" s="3" t="s">
        <v>82</v>
      </c>
      <c r="B63" s="4" t="s">
        <v>83</v>
      </c>
      <c r="C63" s="4" t="s">
        <v>84</v>
      </c>
      <c r="D63" s="3" t="n">
        <v>15.0</v>
      </c>
      <c r="E63" s="4" t="s">
        <v>64</v>
      </c>
      <c r="F63" s="4" t="s">
        <v>65</v>
      </c>
      <c r="G63" s="4" t="s">
        <v>66</v>
      </c>
      <c r="H63" s="5" t="n">
        <f>8.0</f>
        <v>8.0</v>
      </c>
    </row>
    <row r="64">
      <c r="A64" s="3" t="s">
        <v>85</v>
      </c>
      <c r="B64" s="4" t="s">
        <v>86</v>
      </c>
      <c r="C64" s="4" t="s">
        <v>87</v>
      </c>
      <c r="D64" s="3" t="n">
        <v>1.0</v>
      </c>
      <c r="E64" s="4" t="s">
        <v>37</v>
      </c>
      <c r="F64" s="4" t="s">
        <v>38</v>
      </c>
      <c r="G64" s="4" t="s">
        <v>39</v>
      </c>
      <c r="H64" s="5" t="n">
        <f>20.0</f>
        <v>20.0</v>
      </c>
    </row>
    <row r="65">
      <c r="A65" s="3" t="s">
        <v>85</v>
      </c>
      <c r="B65" s="4" t="s">
        <v>88</v>
      </c>
      <c r="C65" s="4" t="s">
        <v>89</v>
      </c>
      <c r="D65" s="3" t="n">
        <v>1.0</v>
      </c>
      <c r="E65" s="4" t="s">
        <v>13</v>
      </c>
      <c r="F65" s="4" t="s">
        <v>14</v>
      </c>
      <c r="G65" s="4" t="s">
        <v>15</v>
      </c>
      <c r="H65" s="5" t="n">
        <f>40.0</f>
        <v>40.0</v>
      </c>
    </row>
    <row r="66">
      <c r="A66" s="3" t="s">
        <v>85</v>
      </c>
      <c r="B66" s="4" t="s">
        <v>90</v>
      </c>
      <c r="C66" s="4" t="s">
        <v>91</v>
      </c>
      <c r="D66" s="3" t="n">
        <v>1.0</v>
      </c>
      <c r="E66" s="4" t="s">
        <v>13</v>
      </c>
      <c r="F66" s="4" t="s">
        <v>14</v>
      </c>
      <c r="G66" s="4" t="s">
        <v>15</v>
      </c>
      <c r="H66" s="5" t="n">
        <f>550.0</f>
        <v>550.0</v>
      </c>
    </row>
    <row r="67">
      <c r="A67" s="3" t="s">
        <v>85</v>
      </c>
      <c r="B67" s="4" t="s">
        <v>90</v>
      </c>
      <c r="C67" s="4" t="s">
        <v>91</v>
      </c>
      <c r="D67" s="3" t="n">
        <v>2.0</v>
      </c>
      <c r="E67" s="4" t="s">
        <v>28</v>
      </c>
      <c r="F67" s="4" t="s">
        <v>29</v>
      </c>
      <c r="G67" s="4" t="s">
        <v>30</v>
      </c>
      <c r="H67" s="5" t="n">
        <f>300.0</f>
        <v>300.0</v>
      </c>
    </row>
    <row r="68">
      <c r="A68" s="3" t="s">
        <v>85</v>
      </c>
      <c r="B68" s="4" t="s">
        <v>90</v>
      </c>
      <c r="C68" s="4" t="s">
        <v>91</v>
      </c>
      <c r="D68" s="3" t="n">
        <v>3.0</v>
      </c>
      <c r="E68" s="4" t="s">
        <v>16</v>
      </c>
      <c r="F68" s="4" t="s">
        <v>17</v>
      </c>
      <c r="G68" s="4" t="s">
        <v>18</v>
      </c>
      <c r="H68" s="5" t="n">
        <f>150.0</f>
        <v>150.0</v>
      </c>
    </row>
    <row r="69">
      <c r="A69" s="3" t="s">
        <v>85</v>
      </c>
      <c r="B69" s="4" t="s">
        <v>90</v>
      </c>
      <c r="C69" s="4" t="s">
        <v>91</v>
      </c>
      <c r="D69" s="3" t="n">
        <v>4.0</v>
      </c>
      <c r="E69" s="4" t="s">
        <v>61</v>
      </c>
      <c r="F69" s="4" t="s">
        <v>62</v>
      </c>
      <c r="G69" s="4" t="s">
        <v>63</v>
      </c>
      <c r="H69" s="5" t="n">
        <f>100.0</f>
        <v>100.0</v>
      </c>
    </row>
    <row r="70">
      <c r="A70" s="3" t="s">
        <v>85</v>
      </c>
      <c r="B70" s="4" t="s">
        <v>90</v>
      </c>
      <c r="C70" s="4" t="s">
        <v>91</v>
      </c>
      <c r="D70" s="3" t="n">
        <v>5.0</v>
      </c>
      <c r="E70" s="4" t="s">
        <v>37</v>
      </c>
      <c r="F70" s="4" t="s">
        <v>38</v>
      </c>
      <c r="G70" s="4" t="s">
        <v>39</v>
      </c>
      <c r="H70" s="5" t="n">
        <f>22.0</f>
        <v>22.0</v>
      </c>
    </row>
    <row r="71">
      <c r="A71" s="3" t="s">
        <v>85</v>
      </c>
      <c r="B71" s="4" t="s">
        <v>92</v>
      </c>
      <c r="C71" s="4" t="s">
        <v>93</v>
      </c>
      <c r="D71" s="3" t="n">
        <v>1.0</v>
      </c>
      <c r="E71" s="4" t="s">
        <v>37</v>
      </c>
      <c r="F71" s="4" t="s">
        <v>38</v>
      </c>
      <c r="G71" s="4" t="s">
        <v>39</v>
      </c>
      <c r="H71" s="5" t="n">
        <f>2.0</f>
        <v>2.0</v>
      </c>
    </row>
    <row r="72">
      <c r="A72" s="3" t="s">
        <v>85</v>
      </c>
      <c r="B72" s="4" t="s">
        <v>94</v>
      </c>
      <c r="C72" s="4" t="s">
        <v>95</v>
      </c>
      <c r="D72" s="3" t="n">
        <v>1.0</v>
      </c>
      <c r="E72" s="4" t="s">
        <v>13</v>
      </c>
      <c r="F72" s="4" t="s">
        <v>14</v>
      </c>
      <c r="G72" s="4" t="s">
        <v>15</v>
      </c>
      <c r="H72" s="5" t="n">
        <f>550.0</f>
        <v>550.0</v>
      </c>
    </row>
    <row r="73">
      <c r="A73" s="3" t="s">
        <v>85</v>
      </c>
      <c r="B73" s="4" t="s">
        <v>94</v>
      </c>
      <c r="C73" s="4" t="s">
        <v>95</v>
      </c>
      <c r="D73" s="3" t="n">
        <v>2.0</v>
      </c>
      <c r="E73" s="4" t="s">
        <v>49</v>
      </c>
      <c r="F73" s="4" t="s">
        <v>50</v>
      </c>
      <c r="G73" s="4" t="s">
        <v>51</v>
      </c>
      <c r="H73" s="5" t="n">
        <f>300.0</f>
        <v>300.0</v>
      </c>
    </row>
    <row r="74">
      <c r="A74" s="3" t="s">
        <v>85</v>
      </c>
      <c r="B74" s="4" t="s">
        <v>94</v>
      </c>
      <c r="C74" s="4" t="s">
        <v>95</v>
      </c>
      <c r="D74" s="3" t="n">
        <v>3.0</v>
      </c>
      <c r="E74" s="4" t="s">
        <v>31</v>
      </c>
      <c r="F74" s="4" t="s">
        <v>32</v>
      </c>
      <c r="G74" s="4" t="s">
        <v>33</v>
      </c>
      <c r="H74" s="5" t="n">
        <f>200.0</f>
        <v>200.0</v>
      </c>
    </row>
    <row r="75">
      <c r="A75" s="3" t="s">
        <v>85</v>
      </c>
      <c r="B75" s="4" t="s">
        <v>94</v>
      </c>
      <c r="C75" s="4" t="s">
        <v>95</v>
      </c>
      <c r="D75" s="3" t="n">
        <v>4.0</v>
      </c>
      <c r="E75" s="4" t="s">
        <v>55</v>
      </c>
      <c r="F75" s="4" t="s">
        <v>56</v>
      </c>
      <c r="G75" s="4" t="s">
        <v>57</v>
      </c>
      <c r="H75" s="5" t="n">
        <f>50.0</f>
        <v>50.0</v>
      </c>
    </row>
    <row r="76">
      <c r="A76" s="3" t="s">
        <v>85</v>
      </c>
      <c r="B76" s="4" t="s">
        <v>94</v>
      </c>
      <c r="C76" s="4" t="s">
        <v>95</v>
      </c>
      <c r="D76" s="3" t="n">
        <v>5.0</v>
      </c>
      <c r="E76" s="4" t="s">
        <v>37</v>
      </c>
      <c r="F76" s="4" t="s">
        <v>38</v>
      </c>
      <c r="G76" s="4" t="s">
        <v>39</v>
      </c>
      <c r="H76" s="5" t="n">
        <f>34.0</f>
        <v>34.0</v>
      </c>
    </row>
    <row r="77">
      <c r="A77" s="3" t="s">
        <v>85</v>
      </c>
      <c r="B77" s="4" t="s">
        <v>96</v>
      </c>
      <c r="C77" s="4" t="s">
        <v>97</v>
      </c>
      <c r="D77" s="3" t="n">
        <v>1.0</v>
      </c>
      <c r="E77" s="4" t="s">
        <v>37</v>
      </c>
      <c r="F77" s="4" t="s">
        <v>38</v>
      </c>
      <c r="G77" s="4" t="s">
        <v>39</v>
      </c>
      <c r="H77" s="5" t="n">
        <f>4.0</f>
        <v>4.0</v>
      </c>
    </row>
    <row r="78">
      <c r="A78" s="3" t="s">
        <v>85</v>
      </c>
      <c r="B78" s="4" t="s">
        <v>98</v>
      </c>
      <c r="C78" s="4" t="s">
        <v>99</v>
      </c>
      <c r="D78" s="3" t="n">
        <v>1.0</v>
      </c>
      <c r="E78" s="4" t="s">
        <v>37</v>
      </c>
      <c r="F78" s="4" t="s">
        <v>38</v>
      </c>
      <c r="G78" s="4" t="s">
        <v>39</v>
      </c>
      <c r="H78" s="5" t="n">
        <f>26.0</f>
        <v>26.0</v>
      </c>
    </row>
    <row r="79">
      <c r="A79" s="3" t="s">
        <v>85</v>
      </c>
      <c r="B79" s="4" t="s">
        <v>100</v>
      </c>
      <c r="C79" s="4" t="s">
        <v>101</v>
      </c>
      <c r="D79" s="3" t="n">
        <v>1.0</v>
      </c>
      <c r="E79" s="4" t="s">
        <v>13</v>
      </c>
      <c r="F79" s="4" t="s">
        <v>14</v>
      </c>
      <c r="G79" s="4" t="s">
        <v>15</v>
      </c>
      <c r="H79" s="5" t="n">
        <f>40.0</f>
        <v>40.0</v>
      </c>
    </row>
    <row r="80">
      <c r="A80" s="3" t="s">
        <v>85</v>
      </c>
      <c r="B80" s="4" t="s">
        <v>100</v>
      </c>
      <c r="C80" s="4" t="s">
        <v>101</v>
      </c>
      <c r="D80" s="3" t="n">
        <v>2.0</v>
      </c>
      <c r="E80" s="4" t="s">
        <v>37</v>
      </c>
      <c r="F80" s="4" t="s">
        <v>38</v>
      </c>
      <c r="G80" s="4" t="s">
        <v>39</v>
      </c>
      <c r="H80" s="5" t="n">
        <f>6.0</f>
        <v>6.0</v>
      </c>
    </row>
    <row r="81">
      <c r="A81" s="3" t="s">
        <v>85</v>
      </c>
      <c r="B81" s="4" t="s">
        <v>102</v>
      </c>
      <c r="C81" s="4" t="s">
        <v>103</v>
      </c>
      <c r="D81" s="3" t="n">
        <v>1.0</v>
      </c>
      <c r="E81" s="4" t="s">
        <v>13</v>
      </c>
      <c r="F81" s="4" t="s">
        <v>14</v>
      </c>
      <c r="G81" s="4" t="s">
        <v>15</v>
      </c>
      <c r="H81" s="5" t="n">
        <f>450.0</f>
        <v>450.0</v>
      </c>
    </row>
    <row r="82">
      <c r="A82" s="3" t="s">
        <v>85</v>
      </c>
      <c r="B82" s="4" t="s">
        <v>102</v>
      </c>
      <c r="C82" s="4" t="s">
        <v>103</v>
      </c>
      <c r="D82" s="3" t="n">
        <v>2.0</v>
      </c>
      <c r="E82" s="4" t="s">
        <v>28</v>
      </c>
      <c r="F82" s="4" t="s">
        <v>29</v>
      </c>
      <c r="G82" s="4" t="s">
        <v>30</v>
      </c>
      <c r="H82" s="5" t="n">
        <f>300.0</f>
        <v>300.0</v>
      </c>
    </row>
    <row r="83">
      <c r="A83" s="3" t="s">
        <v>85</v>
      </c>
      <c r="B83" s="4" t="s">
        <v>102</v>
      </c>
      <c r="C83" s="4" t="s">
        <v>103</v>
      </c>
      <c r="D83" s="3" t="n">
        <v>3.0</v>
      </c>
      <c r="E83" s="4" t="s">
        <v>16</v>
      </c>
      <c r="F83" s="4" t="s">
        <v>17</v>
      </c>
      <c r="G83" s="4" t="s">
        <v>18</v>
      </c>
      <c r="H83" s="5" t="n">
        <f>150.0</f>
        <v>150.0</v>
      </c>
    </row>
    <row r="84">
      <c r="A84" s="3" t="s">
        <v>85</v>
      </c>
      <c r="B84" s="4" t="s">
        <v>102</v>
      </c>
      <c r="C84" s="4" t="s">
        <v>103</v>
      </c>
      <c r="D84" s="3" t="n">
        <v>4.0</v>
      </c>
      <c r="E84" s="4" t="s">
        <v>37</v>
      </c>
      <c r="F84" s="4" t="s">
        <v>38</v>
      </c>
      <c r="G84" s="4" t="s">
        <v>39</v>
      </c>
      <c r="H84" s="5" t="n">
        <f>6.0</f>
        <v>6.0</v>
      </c>
    </row>
    <row r="85">
      <c r="A85" s="3" t="s">
        <v>85</v>
      </c>
      <c r="B85" s="4" t="s">
        <v>104</v>
      </c>
      <c r="C85" s="4" t="s">
        <v>105</v>
      </c>
      <c r="D85" s="3" t="n">
        <v>1.0</v>
      </c>
      <c r="E85" s="4" t="s">
        <v>13</v>
      </c>
      <c r="F85" s="4" t="s">
        <v>14</v>
      </c>
      <c r="G85" s="4" t="s">
        <v>15</v>
      </c>
      <c r="H85" s="5" t="n">
        <f>250.0</f>
        <v>250.0</v>
      </c>
    </row>
    <row r="86">
      <c r="A86" s="3" t="s">
        <v>85</v>
      </c>
      <c r="B86" s="4" t="s">
        <v>104</v>
      </c>
      <c r="C86" s="4" t="s">
        <v>105</v>
      </c>
      <c r="D86" s="3" t="n">
        <v>2.0</v>
      </c>
      <c r="E86" s="4" t="s">
        <v>37</v>
      </c>
      <c r="F86" s="4" t="s">
        <v>38</v>
      </c>
      <c r="G86" s="4" t="s">
        <v>39</v>
      </c>
      <c r="H86" s="5" t="n">
        <f>150.0</f>
        <v>150.0</v>
      </c>
    </row>
    <row r="87">
      <c r="A87" s="3" t="s">
        <v>85</v>
      </c>
      <c r="B87" s="4" t="s">
        <v>104</v>
      </c>
      <c r="C87" s="4" t="s">
        <v>105</v>
      </c>
      <c r="D87" s="3" t="n">
        <v>2.0</v>
      </c>
      <c r="E87" s="4" t="s">
        <v>40</v>
      </c>
      <c r="F87" s="4" t="s">
        <v>41</v>
      </c>
      <c r="G87" s="4" t="s">
        <v>42</v>
      </c>
      <c r="H87" s="5" t="n">
        <f>150.0</f>
        <v>150.0</v>
      </c>
    </row>
    <row r="88">
      <c r="A88" s="3" t="s">
        <v>85</v>
      </c>
      <c r="B88" s="4" t="s">
        <v>104</v>
      </c>
      <c r="C88" s="4" t="s">
        <v>105</v>
      </c>
      <c r="D88" s="3" t="n">
        <v>4.0</v>
      </c>
      <c r="E88" s="4" t="s">
        <v>46</v>
      </c>
      <c r="F88" s="4" t="s">
        <v>47</v>
      </c>
      <c r="G88" s="4" t="s">
        <v>48</v>
      </c>
      <c r="H88" s="5" t="n">
        <f>100.0</f>
        <v>100.0</v>
      </c>
    </row>
    <row r="89">
      <c r="A89" s="3" t="s">
        <v>85</v>
      </c>
      <c r="B89" s="4" t="s">
        <v>104</v>
      </c>
      <c r="C89" s="4" t="s">
        <v>105</v>
      </c>
      <c r="D89" s="3" t="n">
        <v>4.0</v>
      </c>
      <c r="E89" s="4" t="s">
        <v>25</v>
      </c>
      <c r="F89" s="4" t="s">
        <v>26</v>
      </c>
      <c r="G89" s="4" t="s">
        <v>27</v>
      </c>
      <c r="H89" s="5" t="n">
        <f>100.0</f>
        <v>100.0</v>
      </c>
    </row>
    <row r="90">
      <c r="A90" s="3" t="s">
        <v>85</v>
      </c>
      <c r="B90" s="4" t="s">
        <v>106</v>
      </c>
      <c r="C90" s="4" t="s">
        <v>107</v>
      </c>
      <c r="D90" s="3" t="n">
        <v>1.0</v>
      </c>
      <c r="E90" s="4" t="s">
        <v>37</v>
      </c>
      <c r="F90" s="4" t="s">
        <v>38</v>
      </c>
      <c r="G90" s="4" t="s">
        <v>39</v>
      </c>
      <c r="H90" s="5" t="n">
        <f>2.0</f>
        <v>2.0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left="0.23622047244094491" right="0.23622047244094491" top="0.35433070866141736" bottom="0.47244094488188981" header="0.11811023622047245" footer="0.11811023622047245"/>
  <pageSetup paperSize="9" scale="56" fitToHeight="0" orientation="portrait" r:id="rId1"/>
  <headerFooter alignWithMargins="0">
    <oddFooter>&amp;C&amp;P/&amp;N</oddFooter>
  </headerFooter>
  <customProperties>
    <customPr name="layoutContexts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sum">
    <vt:filetime>2022-09-21T07:57:23Z</vt:filetime>
  </property>
</Properties>
</file>