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<sst xmlns="http://schemas.openxmlformats.org/spreadsheetml/2006/main" count="170" uniqueCount="62">
  <si>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</si>
  <si>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</si>
  <si>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</si>
  <si>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</si>
  <si>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</si>
  <si>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</si>
  <si>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</si>
  <si>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</si>
  <si>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</si>
  <si>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</si>
  <si>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</si>
  <si>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</si>
  <si>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</si>
  <si>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</si>
  <si>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</si>
  <si>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</si>
  <si>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</si>
  <si>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</si>
  <si>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</si>
  <si>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</si>
  <si>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</si>
  <si>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</si>
  <si>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</si>
  <si>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</si>
  <si>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</si>
  <si>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</si>
  <si>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1.1</t>
  </si>
  <si>
    <t>有価証券オプション</t>
  </si>
  <si>
    <t>Securities Options</t>
  </si>
  <si>
    <t>2</t>
  </si>
  <si>
    <t>3</t>
  </si>
  <si>
    <t>4</t>
  </si>
  <si>
    <t>◎●</t>
  </si>
  <si>
    <t>5</t>
  </si>
  <si>
    <t>6</t>
  </si>
  <si>
    <t>●</t>
  </si>
  <si>
    <t>7</t>
  </si>
  <si>
    <t>8</t>
  </si>
  <si>
    <t>9</t>
  </si>
  <si>
    <t>10</t>
  </si>
  <si>
    <t>11</t>
  </si>
  <si>
    <t>◎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</si>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</sst>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/>
      <c r="F11" s="24"/>
      <c r="G11" s="26"/>
      <c r="H11" s="25"/>
      <c r="I11" s="26"/>
      <c r="J11" s="23"/>
      <c r="K11" s="26"/>
      <c r="L11" s="24"/>
      <c r="M11" s="26"/>
      <c r="N11" s="25"/>
      <c r="O11" s="26"/>
      <c r="P11" s="27"/>
      <c r="Q11" s="28"/>
      <c r="R11" s="29"/>
      <c r="S11" s="23"/>
      <c r="T11" s="26"/>
      <c r="U11" s="24"/>
      <c r="V11" s="26"/>
      <c r="W11" s="25"/>
      <c r="X11" s="26"/>
      <c r="Y11" s="23"/>
      <c r="Z11" s="26"/>
      <c r="AA11" s="24"/>
      <c r="AB11" s="26"/>
      <c r="AC11" s="25"/>
      <c r="AD11" s="26"/>
    </row>
    <row r="12">
      <c r="A12" s="21" t="s">
        <v>30</v>
      </c>
      <c r="B12" s="22" t="s">
        <v>27</v>
      </c>
      <c r="C12" s="22" t="s">
        <v>28</v>
      </c>
      <c r="D12" s="23"/>
      <c r="E12" s="26"/>
      <c r="F12" s="24"/>
      <c r="G12" s="26"/>
      <c r="H12" s="25"/>
      <c r="I12" s="26"/>
      <c r="J12" s="23"/>
      <c r="K12" s="26"/>
      <c r="L12" s="24"/>
      <c r="M12" s="26"/>
      <c r="N12" s="25"/>
      <c r="O12" s="26"/>
      <c r="P12" s="27"/>
      <c r="Q12" s="28"/>
      <c r="R12" s="29"/>
      <c r="S12" s="23"/>
      <c r="T12" s="26"/>
      <c r="U12" s="24"/>
      <c r="V12" s="26"/>
      <c r="W12" s="25"/>
      <c r="X12" s="26"/>
      <c r="Y12" s="23"/>
      <c r="Z12" s="26"/>
      <c r="AA12" s="24"/>
      <c r="AB12" s="26"/>
      <c r="AC12" s="25"/>
      <c r="AD12" s="26"/>
    </row>
    <row r="13">
      <c r="A13" s="21" t="s">
        <v>31</v>
      </c>
      <c r="B13" s="22" t="s">
        <v>27</v>
      </c>
      <c r="C13" s="22" t="s">
        <v>28</v>
      </c>
      <c r="D13" s="23"/>
      <c r="E13" s="26" t="n">
        <f>4211</f>
        <v>4211.0</v>
      </c>
      <c r="F13" s="24"/>
      <c r="G13" s="26" t="n">
        <f>9000</f>
        <v>9000.0</v>
      </c>
      <c r="H13" s="25"/>
      <c r="I13" s="26" t="n">
        <f>13211</f>
        <v>13211.0</v>
      </c>
      <c r="J13" s="23"/>
      <c r="K13" s="26" t="n">
        <f>2520850</f>
        <v>2520850.0</v>
      </c>
      <c r="L13" s="24"/>
      <c r="M13" s="26" t="n">
        <f>1283000</f>
        <v>1283000.0</v>
      </c>
      <c r="N13" s="25"/>
      <c r="O13" s="26" t="n">
        <f>3803850</f>
        <v>3803850.0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 t="s">
        <v>32</v>
      </c>
      <c r="T13" s="26" t="str">
        <f>"－"</f>
        <v>－</v>
      </c>
      <c r="U13" s="24" t="s">
        <v>32</v>
      </c>
      <c r="V13" s="26" t="str">
        <f>"－"</f>
        <v>－</v>
      </c>
      <c r="W13" s="25" t="s">
        <v>32</v>
      </c>
      <c r="X13" s="26" t="str">
        <f>"－"</f>
        <v>－</v>
      </c>
      <c r="Y13" s="23"/>
      <c r="Z13" s="26" t="n">
        <f>26687</f>
        <v>26687.0</v>
      </c>
      <c r="AA13" s="24"/>
      <c r="AB13" s="26" t="n">
        <f>12736</f>
        <v>12736.0</v>
      </c>
      <c r="AC13" s="25"/>
      <c r="AD13" s="26" t="n">
        <f>39423</f>
        <v>39423.0</v>
      </c>
    </row>
    <row r="14">
      <c r="A14" s="21" t="s">
        <v>33</v>
      </c>
      <c r="B14" s="22" t="s">
        <v>27</v>
      </c>
      <c r="C14" s="22" t="s">
        <v>28</v>
      </c>
      <c r="D14" s="23"/>
      <c r="E14" s="26" t="n">
        <f>1</f>
        <v>1.0</v>
      </c>
      <c r="F14" s="24"/>
      <c r="G14" s="26" t="n">
        <f>8000</f>
        <v>8000.0</v>
      </c>
      <c r="H14" s="25"/>
      <c r="I14" s="26" t="n">
        <f>8001</f>
        <v>8001.0</v>
      </c>
      <c r="J14" s="23"/>
      <c r="K14" s="26" t="n">
        <f>3970</f>
        <v>3970.0</v>
      </c>
      <c r="L14" s="24"/>
      <c r="M14" s="26" t="n">
        <f>1744000</f>
        <v>1744000.0</v>
      </c>
      <c r="N14" s="25"/>
      <c r="O14" s="26" t="n">
        <f>1747970</f>
        <v>1747970.0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str">
        <f>"－"</f>
        <v>－</v>
      </c>
      <c r="W14" s="25"/>
      <c r="X14" s="26" t="str">
        <f>"－"</f>
        <v>－</v>
      </c>
      <c r="Y14" s="23"/>
      <c r="Z14" s="26" t="n">
        <f>26688</f>
        <v>26688.0</v>
      </c>
      <c r="AA14" s="24"/>
      <c r="AB14" s="26" t="n">
        <f>4736</f>
        <v>4736.0</v>
      </c>
      <c r="AC14" s="25"/>
      <c r="AD14" s="26" t="n">
        <f>31424</f>
        <v>31424.0</v>
      </c>
    </row>
    <row r="15">
      <c r="A15" s="21" t="s">
        <v>34</v>
      </c>
      <c r="B15" s="22" t="s">
        <v>27</v>
      </c>
      <c r="C15" s="22" t="s">
        <v>28</v>
      </c>
      <c r="D15" s="23" t="s">
        <v>35</v>
      </c>
      <c r="E15" s="26" t="str">
        <f>"－"</f>
        <v>－</v>
      </c>
      <c r="F15" s="24"/>
      <c r="G15" s="26" t="n">
        <f>3000</f>
        <v>3000.0</v>
      </c>
      <c r="H15" s="25"/>
      <c r="I15" s="26" t="n">
        <f>3000</f>
        <v>3000.0</v>
      </c>
      <c r="J15" s="23" t="s">
        <v>35</v>
      </c>
      <c r="K15" s="26" t="str">
        <f>"－"</f>
        <v>－</v>
      </c>
      <c r="L15" s="24"/>
      <c r="M15" s="26" t="n">
        <f>1233000</f>
        <v>1233000.0</v>
      </c>
      <c r="N15" s="25"/>
      <c r="O15" s="26" t="n">
        <f>1233000</f>
        <v>1233000.0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26688</f>
        <v>26688.0</v>
      </c>
      <c r="AA15" s="24"/>
      <c r="AB15" s="26" t="n">
        <f>7736</f>
        <v>7736.0</v>
      </c>
      <c r="AC15" s="25"/>
      <c r="AD15" s="26" t="n">
        <f>34424</f>
        <v>34424.0</v>
      </c>
    </row>
    <row r="16">
      <c r="A16" s="21" t="s">
        <v>36</v>
      </c>
      <c r="B16" s="22" t="s">
        <v>27</v>
      </c>
      <c r="C16" s="22" t="s">
        <v>28</v>
      </c>
      <c r="D16" s="23"/>
      <c r="E16" s="26"/>
      <c r="F16" s="24"/>
      <c r="G16" s="26"/>
      <c r="H16" s="25"/>
      <c r="I16" s="26"/>
      <c r="J16" s="23"/>
      <c r="K16" s="26"/>
      <c r="L16" s="24"/>
      <c r="M16" s="26"/>
      <c r="N16" s="25"/>
      <c r="O16" s="26"/>
      <c r="P16" s="27"/>
      <c r="Q16" s="28"/>
      <c r="R16" s="29"/>
      <c r="S16" s="23"/>
      <c r="T16" s="26"/>
      <c r="U16" s="24"/>
      <c r="V16" s="26"/>
      <c r="W16" s="25"/>
      <c r="X16" s="26"/>
      <c r="Y16" s="23"/>
      <c r="Z16" s="26"/>
      <c r="AA16" s="24"/>
      <c r="AB16" s="26"/>
      <c r="AC16" s="25"/>
      <c r="AD16" s="26"/>
    </row>
    <row r="17">
      <c r="A17" s="21" t="s">
        <v>37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38</v>
      </c>
      <c r="B18" s="22" t="s">
        <v>27</v>
      </c>
      <c r="C18" s="22" t="s">
        <v>28</v>
      </c>
      <c r="D18" s="23"/>
      <c r="E18" s="26"/>
      <c r="F18" s="24"/>
      <c r="G18" s="26"/>
      <c r="H18" s="25"/>
      <c r="I18" s="26"/>
      <c r="J18" s="23"/>
      <c r="K18" s="26"/>
      <c r="L18" s="24"/>
      <c r="M18" s="26"/>
      <c r="N18" s="25"/>
      <c r="O18" s="26"/>
      <c r="P18" s="27"/>
      <c r="Q18" s="28"/>
      <c r="R18" s="29"/>
      <c r="S18" s="23"/>
      <c r="T18" s="26"/>
      <c r="U18" s="24"/>
      <c r="V18" s="26"/>
      <c r="W18" s="25"/>
      <c r="X18" s="26"/>
      <c r="Y18" s="23"/>
      <c r="Z18" s="26"/>
      <c r="AA18" s="24"/>
      <c r="AB18" s="26"/>
      <c r="AC18" s="25"/>
      <c r="AD18" s="26"/>
    </row>
    <row r="19">
      <c r="A19" s="21" t="s">
        <v>39</v>
      </c>
      <c r="B19" s="22" t="s">
        <v>27</v>
      </c>
      <c r="C19" s="22" t="s">
        <v>28</v>
      </c>
      <c r="D19" s="23"/>
      <c r="E19" s="26" t="n">
        <f>2000</f>
        <v>2000.0</v>
      </c>
      <c r="F19" s="24" t="s">
        <v>35</v>
      </c>
      <c r="G19" s="26" t="str">
        <f>"－"</f>
        <v>－</v>
      </c>
      <c r="H19" s="25"/>
      <c r="I19" s="26" t="n">
        <f>2000</f>
        <v>2000.0</v>
      </c>
      <c r="J19" s="23"/>
      <c r="K19" s="26" t="n">
        <f>42000</f>
        <v>42000.0</v>
      </c>
      <c r="L19" s="24" t="s">
        <v>35</v>
      </c>
      <c r="M19" s="26" t="str">
        <f>"－"</f>
        <v>－</v>
      </c>
      <c r="N19" s="25"/>
      <c r="O19" s="26" t="n">
        <f>42000</f>
        <v>42000.0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24738</f>
        <v>24738.0</v>
      </c>
      <c r="AA19" s="24"/>
      <c r="AB19" s="26" t="n">
        <f>7736</f>
        <v>7736.0</v>
      </c>
      <c r="AC19" s="25"/>
      <c r="AD19" s="26" t="n">
        <f>32474</f>
        <v>32474.0</v>
      </c>
    </row>
    <row r="20">
      <c r="A20" s="21" t="s">
        <v>40</v>
      </c>
      <c r="B20" s="22" t="s">
        <v>27</v>
      </c>
      <c r="C20" s="22" t="s">
        <v>28</v>
      </c>
      <c r="D20" s="23"/>
      <c r="E20" s="26" t="n">
        <f>2110</f>
        <v>2110.0</v>
      </c>
      <c r="F20" s="24"/>
      <c r="G20" s="26" t="n">
        <f>1021</f>
        <v>1021.0</v>
      </c>
      <c r="H20" s="25"/>
      <c r="I20" s="26" t="n">
        <f>3131</f>
        <v>3131.0</v>
      </c>
      <c r="J20" s="23"/>
      <c r="K20" s="26" t="n">
        <f>1154840</f>
        <v>1154840.0</v>
      </c>
      <c r="L20" s="24"/>
      <c r="M20" s="26" t="n">
        <f>104880</f>
        <v>104880.0</v>
      </c>
      <c r="N20" s="25"/>
      <c r="O20" s="26" t="n">
        <f>1259720</f>
        <v>1259720.0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 t="s">
        <v>41</v>
      </c>
      <c r="Z20" s="26" t="n">
        <f>26728</f>
        <v>26728.0</v>
      </c>
      <c r="AA20" s="24"/>
      <c r="AB20" s="26" t="n">
        <f>8757</f>
        <v>8757.0</v>
      </c>
      <c r="AC20" s="25"/>
      <c r="AD20" s="26" t="n">
        <f>35485</f>
        <v>35485.0</v>
      </c>
    </row>
    <row r="21">
      <c r="A21" s="21" t="s">
        <v>42</v>
      </c>
      <c r="B21" s="22" t="s">
        <v>27</v>
      </c>
      <c r="C21" s="22" t="s">
        <v>28</v>
      </c>
      <c r="D21" s="23"/>
      <c r="E21" s="26" t="n">
        <f>4064</f>
        <v>4064.0</v>
      </c>
      <c r="F21" s="24"/>
      <c r="G21" s="26" t="n">
        <f>4100</f>
        <v>4100.0</v>
      </c>
      <c r="H21" s="25"/>
      <c r="I21" s="26" t="n">
        <f>8164</f>
        <v>8164.0</v>
      </c>
      <c r="J21" s="23"/>
      <c r="K21" s="26" t="n">
        <f>4653950</f>
        <v>4653950.0</v>
      </c>
      <c r="L21" s="24"/>
      <c r="M21" s="26" t="n">
        <f>1131200</f>
        <v>1131200.0</v>
      </c>
      <c r="N21" s="25"/>
      <c r="O21" s="26" t="n">
        <f>5785150</f>
        <v>5785150.0</v>
      </c>
      <c r="P21" s="27" t="n">
        <f>13244</f>
        <v>13244.0</v>
      </c>
      <c r="Q21" s="28" t="n">
        <f>3093</f>
        <v>3093.0</v>
      </c>
      <c r="R21" s="29" t="n">
        <f>16337</f>
        <v>16337.0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/>
      <c r="Z21" s="26" t="n">
        <f>13325</f>
        <v>13325.0</v>
      </c>
      <c r="AA21" s="24" t="s">
        <v>35</v>
      </c>
      <c r="AB21" s="26" t="n">
        <f>3921</f>
        <v>3921.0</v>
      </c>
      <c r="AC21" s="25" t="s">
        <v>35</v>
      </c>
      <c r="AD21" s="26" t="n">
        <f>17246</f>
        <v>17246.0</v>
      </c>
    </row>
    <row r="22">
      <c r="A22" s="21" t="s">
        <v>43</v>
      </c>
      <c r="B22" s="22" t="s">
        <v>27</v>
      </c>
      <c r="C22" s="22" t="s">
        <v>28</v>
      </c>
      <c r="D22" s="23"/>
      <c r="E22" s="26" t="n">
        <f>61</f>
        <v>61.0</v>
      </c>
      <c r="F22" s="24"/>
      <c r="G22" s="26" t="n">
        <f>6467</f>
        <v>6467.0</v>
      </c>
      <c r="H22" s="25"/>
      <c r="I22" s="26" t="n">
        <f>6528</f>
        <v>6528.0</v>
      </c>
      <c r="J22" s="23"/>
      <c r="K22" s="26" t="n">
        <f>21400</f>
        <v>21400.0</v>
      </c>
      <c r="L22" s="24"/>
      <c r="M22" s="26" t="n">
        <f>2839083</f>
        <v>2839083.0</v>
      </c>
      <c r="N22" s="25"/>
      <c r="O22" s="26" t="n">
        <f>2860483</f>
        <v>2860483.0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13386</f>
        <v>13386.0</v>
      </c>
      <c r="AA22" s="24"/>
      <c r="AB22" s="26" t="n">
        <f>10388</f>
        <v>10388.0</v>
      </c>
      <c r="AC22" s="25"/>
      <c r="AD22" s="26" t="n">
        <f>23774</f>
        <v>23774.0</v>
      </c>
    </row>
    <row r="23">
      <c r="A23" s="21" t="s">
        <v>44</v>
      </c>
      <c r="B23" s="22" t="s">
        <v>27</v>
      </c>
      <c r="C23" s="22" t="s">
        <v>28</v>
      </c>
      <c r="D23" s="23"/>
      <c r="E23" s="26"/>
      <c r="F23" s="24"/>
      <c r="G23" s="26"/>
      <c r="H23" s="25"/>
      <c r="I23" s="26"/>
      <c r="J23" s="23"/>
      <c r="K23" s="26"/>
      <c r="L23" s="24"/>
      <c r="M23" s="26"/>
      <c r="N23" s="25"/>
      <c r="O23" s="26"/>
      <c r="P23" s="27"/>
      <c r="Q23" s="28"/>
      <c r="R23" s="29"/>
      <c r="S23" s="23"/>
      <c r="T23" s="26"/>
      <c r="U23" s="24"/>
      <c r="V23" s="26"/>
      <c r="W23" s="25"/>
      <c r="X23" s="26"/>
      <c r="Y23" s="23"/>
      <c r="Z23" s="26"/>
      <c r="AA23" s="24"/>
      <c r="AB23" s="26"/>
      <c r="AC23" s="25"/>
      <c r="AD23" s="26"/>
    </row>
    <row r="24">
      <c r="A24" s="21" t="s">
        <v>45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46</v>
      </c>
      <c r="B25" s="22" t="s">
        <v>27</v>
      </c>
      <c r="C25" s="22" t="s">
        <v>28</v>
      </c>
      <c r="D25" s="23"/>
      <c r="E25" s="26" t="n">
        <f>36</f>
        <v>36.0</v>
      </c>
      <c r="F25" s="24"/>
      <c r="G25" s="26" t="n">
        <f>9501</f>
        <v>9501.0</v>
      </c>
      <c r="H25" s="25"/>
      <c r="I25" s="26" t="n">
        <f>9537</f>
        <v>9537.0</v>
      </c>
      <c r="J25" s="23"/>
      <c r="K25" s="26" t="n">
        <f>18645</f>
        <v>18645.0</v>
      </c>
      <c r="L25" s="24"/>
      <c r="M25" s="26" t="n">
        <f>3188560</f>
        <v>3188560.0</v>
      </c>
      <c r="N25" s="25"/>
      <c r="O25" s="26" t="n">
        <f>3207205</f>
        <v>3207205.0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13422</f>
        <v>13422.0</v>
      </c>
      <c r="AA25" s="24"/>
      <c r="AB25" s="26" t="n">
        <f>7389</f>
        <v>7389.0</v>
      </c>
      <c r="AC25" s="25"/>
      <c r="AD25" s="26" t="n">
        <f>20811</f>
        <v>20811.0</v>
      </c>
    </row>
    <row r="26">
      <c r="A26" s="21" t="s">
        <v>47</v>
      </c>
      <c r="B26" s="22" t="s">
        <v>27</v>
      </c>
      <c r="C26" s="22" t="s">
        <v>28</v>
      </c>
      <c r="D26" s="23"/>
      <c r="E26" s="26" t="n">
        <f>889</f>
        <v>889.0</v>
      </c>
      <c r="F26" s="24"/>
      <c r="G26" s="26" t="n">
        <f>2134</f>
        <v>2134.0</v>
      </c>
      <c r="H26" s="25"/>
      <c r="I26" s="26" t="n">
        <f>3023</f>
        <v>3023.0</v>
      </c>
      <c r="J26" s="23" t="s">
        <v>41</v>
      </c>
      <c r="K26" s="26" t="n">
        <f>13272770</f>
        <v>1.327277E7</v>
      </c>
      <c r="L26" s="24"/>
      <c r="M26" s="26" t="n">
        <f>580596</f>
        <v>580596.0</v>
      </c>
      <c r="N26" s="25"/>
      <c r="O26" s="26" t="n">
        <f>13853366</f>
        <v>1.3853366E7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14311</f>
        <v>14311.0</v>
      </c>
      <c r="AA26" s="24"/>
      <c r="AB26" s="26" t="n">
        <f>9523</f>
        <v>9523.0</v>
      </c>
      <c r="AC26" s="25"/>
      <c r="AD26" s="26" t="n">
        <f>23834</f>
        <v>23834.0</v>
      </c>
    </row>
    <row r="27">
      <c r="A27" s="21" t="s">
        <v>48</v>
      </c>
      <c r="B27" s="22" t="s">
        <v>27</v>
      </c>
      <c r="C27" s="22" t="s">
        <v>28</v>
      </c>
      <c r="D27" s="23"/>
      <c r="E27" s="26" t="n">
        <f>2296</f>
        <v>2296.0</v>
      </c>
      <c r="F27" s="24"/>
      <c r="G27" s="26" t="n">
        <f>3485</f>
        <v>3485.0</v>
      </c>
      <c r="H27" s="25"/>
      <c r="I27" s="26" t="n">
        <f>5781</f>
        <v>5781.0</v>
      </c>
      <c r="J27" s="23"/>
      <c r="K27" s="26" t="n">
        <f>760840</f>
        <v>760840.0</v>
      </c>
      <c r="L27" s="24"/>
      <c r="M27" s="26" t="n">
        <f>1826070</f>
        <v>1826070.0</v>
      </c>
      <c r="N27" s="25"/>
      <c r="O27" s="26" t="n">
        <f>2586910</f>
        <v>2586910.0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 t="s">
        <v>35</v>
      </c>
      <c r="Z27" s="26" t="n">
        <f>12607</f>
        <v>12607.0</v>
      </c>
      <c r="AA27" s="24"/>
      <c r="AB27" s="26" t="n">
        <f>11048</f>
        <v>11048.0</v>
      </c>
      <c r="AC27" s="25"/>
      <c r="AD27" s="26" t="n">
        <f>23655</f>
        <v>23655.0</v>
      </c>
    </row>
    <row r="28">
      <c r="A28" s="21" t="s">
        <v>49</v>
      </c>
      <c r="B28" s="22" t="s">
        <v>27</v>
      </c>
      <c r="C28" s="22" t="s">
        <v>28</v>
      </c>
      <c r="D28" s="23"/>
      <c r="E28" s="26" t="n">
        <f>4000</f>
        <v>4000.0</v>
      </c>
      <c r="F28" s="24"/>
      <c r="G28" s="26" t="n">
        <f>3050</f>
        <v>3050.0</v>
      </c>
      <c r="H28" s="25"/>
      <c r="I28" s="26" t="n">
        <f>7050</f>
        <v>7050.0</v>
      </c>
      <c r="J28" s="23"/>
      <c r="K28" s="26" t="n">
        <f>1831000</f>
        <v>1831000.0</v>
      </c>
      <c r="L28" s="24"/>
      <c r="M28" s="26" t="n">
        <f>1117600</f>
        <v>1117600.0</v>
      </c>
      <c r="N28" s="25"/>
      <c r="O28" s="26" t="n">
        <f>2948600</f>
        <v>2948600.0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16607</f>
        <v>16607.0</v>
      </c>
      <c r="AA28" s="24"/>
      <c r="AB28" s="26" t="n">
        <f>14098</f>
        <v>14098.0</v>
      </c>
      <c r="AC28" s="25"/>
      <c r="AD28" s="26" t="n">
        <f>30705</f>
        <v>30705.0</v>
      </c>
    </row>
    <row r="29">
      <c r="A29" s="21" t="s">
        <v>50</v>
      </c>
      <c r="B29" s="22" t="s">
        <v>27</v>
      </c>
      <c r="C29" s="22" t="s">
        <v>28</v>
      </c>
      <c r="D29" s="23"/>
      <c r="E29" s="26" t="str">
        <f>"－"</f>
        <v>－</v>
      </c>
      <c r="F29" s="24"/>
      <c r="G29" s="26" t="n">
        <f>50</f>
        <v>50.0</v>
      </c>
      <c r="H29" s="25"/>
      <c r="I29" s="26" t="n">
        <f>50</f>
        <v>50.0</v>
      </c>
      <c r="J29" s="23"/>
      <c r="K29" s="26" t="str">
        <f>"－"</f>
        <v>－</v>
      </c>
      <c r="L29" s="24"/>
      <c r="M29" s="26" t="n">
        <f>10500</f>
        <v>10500.0</v>
      </c>
      <c r="N29" s="25"/>
      <c r="O29" s="26" t="n">
        <f>10500</f>
        <v>10500.0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16607</f>
        <v>16607.0</v>
      </c>
      <c r="AA29" s="24"/>
      <c r="AB29" s="26" t="n">
        <f>14148</f>
        <v>14148.0</v>
      </c>
      <c r="AC29" s="25"/>
      <c r="AD29" s="26" t="n">
        <f>30755</f>
        <v>30755.0</v>
      </c>
    </row>
    <row r="30">
      <c r="A30" s="21" t="s">
        <v>51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52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53</v>
      </c>
      <c r="B32" s="22" t="s">
        <v>27</v>
      </c>
      <c r="C32" s="22" t="s">
        <v>28</v>
      </c>
      <c r="D32" s="23"/>
      <c r="E32" s="26" t="str">
        <f>"－"</f>
        <v>－</v>
      </c>
      <c r="F32" s="24"/>
      <c r="G32" s="26" t="n">
        <f>1277</f>
        <v>1277.0</v>
      </c>
      <c r="H32" s="25"/>
      <c r="I32" s="26" t="n">
        <f>1277</f>
        <v>1277.0</v>
      </c>
      <c r="J32" s="23"/>
      <c r="K32" s="26" t="str">
        <f>"－"</f>
        <v>－</v>
      </c>
      <c r="L32" s="24"/>
      <c r="M32" s="26" t="n">
        <f>973540</f>
        <v>973540.0</v>
      </c>
      <c r="N32" s="25"/>
      <c r="O32" s="26" t="n">
        <f>973540</f>
        <v>973540.0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16607</f>
        <v>16607.0</v>
      </c>
      <c r="AA32" s="24"/>
      <c r="AB32" s="26" t="n">
        <f>13425</f>
        <v>13425.0</v>
      </c>
      <c r="AC32" s="25"/>
      <c r="AD32" s="26" t="n">
        <f>30032</f>
        <v>30032.0</v>
      </c>
    </row>
    <row r="33">
      <c r="A33" s="21" t="s">
        <v>54</v>
      </c>
      <c r="B33" s="22" t="s">
        <v>27</v>
      </c>
      <c r="C33" s="22" t="s">
        <v>28</v>
      </c>
      <c r="D33" s="23"/>
      <c r="E33" s="26" t="n">
        <f>3013</f>
        <v>3013.0</v>
      </c>
      <c r="F33" s="24"/>
      <c r="G33" s="26" t="n">
        <f>9454</f>
        <v>9454.0</v>
      </c>
      <c r="H33" s="25"/>
      <c r="I33" s="26" t="n">
        <f>12467</f>
        <v>12467.0</v>
      </c>
      <c r="J33" s="23"/>
      <c r="K33" s="26" t="n">
        <f>498900</f>
        <v>498900.0</v>
      </c>
      <c r="L33" s="24" t="s">
        <v>41</v>
      </c>
      <c r="M33" s="26" t="n">
        <f>8400347</f>
        <v>8400347.0</v>
      </c>
      <c r="N33" s="25"/>
      <c r="O33" s="26" t="n">
        <f>8899247</f>
        <v>8899247.0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13620</f>
        <v>13620.0</v>
      </c>
      <c r="AA33" s="24"/>
      <c r="AB33" s="26" t="n">
        <f>14878</f>
        <v>14878.0</v>
      </c>
      <c r="AC33" s="25"/>
      <c r="AD33" s="26" t="n">
        <f>28498</f>
        <v>28498.0</v>
      </c>
    </row>
    <row r="34">
      <c r="A34" s="21" t="s">
        <v>55</v>
      </c>
      <c r="B34" s="22" t="s">
        <v>27</v>
      </c>
      <c r="C34" s="22" t="s">
        <v>28</v>
      </c>
      <c r="D34" s="23"/>
      <c r="E34" s="26" t="str">
        <f>"－"</f>
        <v>－</v>
      </c>
      <c r="F34" s="24"/>
      <c r="G34" s="26" t="n">
        <f>73</f>
        <v>73.0</v>
      </c>
      <c r="H34" s="25"/>
      <c r="I34" s="26" t="n">
        <f>73</f>
        <v>73.0</v>
      </c>
      <c r="J34" s="23"/>
      <c r="K34" s="26" t="str">
        <f>"－"</f>
        <v>－</v>
      </c>
      <c r="L34" s="24"/>
      <c r="M34" s="26" t="n">
        <f>37230</f>
        <v>37230.0</v>
      </c>
      <c r="N34" s="25"/>
      <c r="O34" s="26" t="n">
        <f>37230</f>
        <v>37230.0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/>
      <c r="Z34" s="26" t="n">
        <f>13620</f>
        <v>13620.0</v>
      </c>
      <c r="AA34" s="24"/>
      <c r="AB34" s="26" t="n">
        <f>14951</f>
        <v>14951.0</v>
      </c>
      <c r="AC34" s="25"/>
      <c r="AD34" s="26" t="n">
        <f>28571</f>
        <v>28571.0</v>
      </c>
    </row>
    <row r="35">
      <c r="A35" s="21" t="s">
        <v>56</v>
      </c>
      <c r="B35" s="22" t="s">
        <v>27</v>
      </c>
      <c r="C35" s="22" t="s">
        <v>28</v>
      </c>
      <c r="D35" s="23"/>
      <c r="E35" s="26" t="n">
        <f>2000</f>
        <v>2000.0</v>
      </c>
      <c r="F35" s="24"/>
      <c r="G35" s="26" t="n">
        <f>2211</f>
        <v>2211.0</v>
      </c>
      <c r="H35" s="25"/>
      <c r="I35" s="26" t="n">
        <f>4211</f>
        <v>4211.0</v>
      </c>
      <c r="J35" s="23"/>
      <c r="K35" s="26" t="n">
        <f>452000</f>
        <v>452000.0</v>
      </c>
      <c r="L35" s="24"/>
      <c r="M35" s="26" t="n">
        <f>1085850</f>
        <v>1085850.0</v>
      </c>
      <c r="N35" s="25"/>
      <c r="O35" s="26" t="n">
        <f>1537850</f>
        <v>1537850.0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/>
      <c r="Z35" s="26" t="n">
        <f>15620</f>
        <v>15620.0</v>
      </c>
      <c r="AA35" s="24"/>
      <c r="AB35" s="26" t="n">
        <f>17161</f>
        <v>17161.0</v>
      </c>
      <c r="AC35" s="25"/>
      <c r="AD35" s="26" t="n">
        <f>32781</f>
        <v>32781.0</v>
      </c>
    </row>
    <row r="36">
      <c r="A36" s="21" t="s">
        <v>57</v>
      </c>
      <c r="B36" s="22" t="s">
        <v>27</v>
      </c>
      <c r="C36" s="22" t="s">
        <v>28</v>
      </c>
      <c r="D36" s="23"/>
      <c r="E36" s="26" t="n">
        <f>6976</f>
        <v>6976.0</v>
      </c>
      <c r="F36" s="24" t="s">
        <v>41</v>
      </c>
      <c r="G36" s="26" t="n">
        <f>10040</f>
        <v>10040.0</v>
      </c>
      <c r="H36" s="25" t="s">
        <v>41</v>
      </c>
      <c r="I36" s="26" t="n">
        <f>17016</f>
        <v>17016.0</v>
      </c>
      <c r="J36" s="23"/>
      <c r="K36" s="26" t="n">
        <f>10038650</f>
        <v>1.003865E7</v>
      </c>
      <c r="L36" s="24"/>
      <c r="M36" s="26" t="n">
        <f>3825640</f>
        <v>3825640.0</v>
      </c>
      <c r="N36" s="25" t="s">
        <v>41</v>
      </c>
      <c r="O36" s="26" t="n">
        <f>13864290</f>
        <v>1.386429E7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20303</f>
        <v>20303.0</v>
      </c>
      <c r="AA36" s="24"/>
      <c r="AB36" s="26" t="n">
        <f>19161</f>
        <v>19161.0</v>
      </c>
      <c r="AC36" s="25"/>
      <c r="AD36" s="26" t="n">
        <f>39464</f>
        <v>39464.0</v>
      </c>
    </row>
    <row r="37">
      <c r="A37" s="21" t="s">
        <v>58</v>
      </c>
      <c r="B37" s="22" t="s">
        <v>27</v>
      </c>
      <c r="C37" s="22" t="s">
        <v>28</v>
      </c>
      <c r="D37" s="23"/>
      <c r="E37" s="26"/>
      <c r="F37" s="24"/>
      <c r="G37" s="26"/>
      <c r="H37" s="25"/>
      <c r="I37" s="26"/>
      <c r="J37" s="23"/>
      <c r="K37" s="26"/>
      <c r="L37" s="24"/>
      <c r="M37" s="26"/>
      <c r="N37" s="25"/>
      <c r="O37" s="26"/>
      <c r="P37" s="27"/>
      <c r="Q37" s="28"/>
      <c r="R37" s="29"/>
      <c r="S37" s="23"/>
      <c r="T37" s="26"/>
      <c r="U37" s="24"/>
      <c r="V37" s="26"/>
      <c r="W37" s="25"/>
      <c r="X37" s="26"/>
      <c r="Y37" s="23"/>
      <c r="Z37" s="26"/>
      <c r="AA37" s="24"/>
      <c r="AB37" s="26"/>
      <c r="AC37" s="25"/>
      <c r="AD37" s="26"/>
    </row>
    <row r="38">
      <c r="A38" s="21" t="s">
        <v>59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60</v>
      </c>
      <c r="B39" s="22" t="s">
        <v>27</v>
      </c>
      <c r="C39" s="22" t="s">
        <v>28</v>
      </c>
      <c r="D39" s="23"/>
      <c r="E39" s="26" t="n">
        <f>2</f>
        <v>2.0</v>
      </c>
      <c r="F39" s="24"/>
      <c r="G39" s="26" t="str">
        <f>"－"</f>
        <v>－</v>
      </c>
      <c r="H39" s="25" t="s">
        <v>35</v>
      </c>
      <c r="I39" s="26" t="n">
        <f>2</f>
        <v>2.0</v>
      </c>
      <c r="J39" s="23"/>
      <c r="K39" s="26" t="n">
        <f>2400</f>
        <v>2400.0</v>
      </c>
      <c r="L39" s="24"/>
      <c r="M39" s="26" t="str">
        <f>"－"</f>
        <v>－</v>
      </c>
      <c r="N39" s="25" t="s">
        <v>35</v>
      </c>
      <c r="O39" s="26" t="n">
        <f>2400</f>
        <v>2400.0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/>
      <c r="Z39" s="26" t="n">
        <f>20305</f>
        <v>20305.0</v>
      </c>
      <c r="AA39" s="24"/>
      <c r="AB39" s="26" t="n">
        <f>19161</f>
        <v>19161.0</v>
      </c>
      <c r="AC39" s="25" t="s">
        <v>41</v>
      </c>
      <c r="AD39" s="26" t="n">
        <f>39466</f>
        <v>39466.0</v>
      </c>
    </row>
    <row r="40">
      <c r="A40" s="21" t="s">
        <v>61</v>
      </c>
      <c r="B40" s="22" t="s">
        <v>27</v>
      </c>
      <c r="C40" s="22" t="s">
        <v>28</v>
      </c>
      <c r="D40" s="23" t="s">
        <v>41</v>
      </c>
      <c r="E40" s="26" t="n">
        <f>7050</f>
        <v>7050.0</v>
      </c>
      <c r="F40" s="24"/>
      <c r="G40" s="26" t="n">
        <f>7000</f>
        <v>7000.0</v>
      </c>
      <c r="H40" s="25"/>
      <c r="I40" s="26" t="n">
        <f>14050</f>
        <v>14050.0</v>
      </c>
      <c r="J40" s="23"/>
      <c r="K40" s="26" t="n">
        <f>1265450</f>
        <v>1265450.0</v>
      </c>
      <c r="L40" s="24"/>
      <c r="M40" s="26" t="n">
        <f>3609000</f>
        <v>3609000.0</v>
      </c>
      <c r="N40" s="25"/>
      <c r="O40" s="26" t="n">
        <f>4874450</f>
        <v>4874450.0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3"/>
      <c r="T40" s="26" t="str">
        <f>"－"</f>
        <v>－</v>
      </c>
      <c r="U40" s="24"/>
      <c r="V40" s="26" t="str">
        <f>"－"</f>
        <v>－</v>
      </c>
      <c r="W40" s="25"/>
      <c r="X40" s="26" t="str">
        <f>"－"</f>
        <v>－</v>
      </c>
      <c r="Y40" s="23"/>
      <c r="Z40" s="26" t="n">
        <f>14448</f>
        <v>14448.0</v>
      </c>
      <c r="AA40" s="24" t="s">
        <v>41</v>
      </c>
      <c r="AB40" s="26" t="n">
        <f>22161</f>
        <v>22161.0</v>
      </c>
      <c r="AC40" s="25"/>
      <c r="AD40" s="26" t="n">
        <f>36609</f>
        <v>36609.0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2020-09-04T01:52:43Z</dcterms:modified>
</cp:coreProperties>
</file>