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<sst xmlns="http://schemas.openxmlformats.org/spreadsheetml/2006/main" count="166" uniqueCount="60">
  <si>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</si>
  <si>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</si>
  <si>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</si>
  <si>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</si>
  <si>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</si>
  <si>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</si>
  <si>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</si>
  <si>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</si>
  <si>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</si>
  <si>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</si>
  <si>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</si>
  <si>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</si>
  <si>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</si>
  <si>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</si>
  <si>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</si>
  <si>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</si>
  <si>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</si>
  <si>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</si>
  <si>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</si>
  <si>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</si>
  <si>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</si>
  <si>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</si>
  <si>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</si>
  <si>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</si>
  <si>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</si>
  <si>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</si>
  <si>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</si>
  <si>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有価証券オプション</t>
  </si>
  <si>
    <t>Securities Options</t>
  </si>
  <si>
    <t>2</t>
  </si>
  <si>
    <t>3</t>
  </si>
  <si>
    <t>◎●</t>
  </si>
  <si>
    <t>●</t>
  </si>
  <si>
    <t>4</t>
  </si>
  <si>
    <t>5</t>
  </si>
  <si>
    <t>6</t>
  </si>
  <si>
    <t>7</t>
  </si>
  <si>
    <t>◎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</si>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</sst>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8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 t="n">
        <f>4270</f>
        <v>4270.0</v>
      </c>
      <c r="F12" s="24"/>
      <c r="G12" s="26" t="n">
        <f>11150</f>
        <v>11150.0</v>
      </c>
      <c r="H12" s="25"/>
      <c r="I12" s="26" t="n">
        <f>15420</f>
        <v>15420.0</v>
      </c>
      <c r="J12" s="23"/>
      <c r="K12" s="26" t="n">
        <f>3842430</f>
        <v>3842430.0</v>
      </c>
      <c r="L12" s="24"/>
      <c r="M12" s="26" t="n">
        <f>33805850</f>
        <v>3.380585E7</v>
      </c>
      <c r="N12" s="25"/>
      <c r="O12" s="26" t="n">
        <f>37648280</f>
        <v>3.764828E7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 t="s">
        <v>31</v>
      </c>
      <c r="T12" s="26" t="str">
        <f>"－"</f>
        <v>－</v>
      </c>
      <c r="U12" s="24" t="s">
        <v>32</v>
      </c>
      <c r="V12" s="26" t="str">
        <f>"－"</f>
        <v>－</v>
      </c>
      <c r="W12" s="25" t="s">
        <v>32</v>
      </c>
      <c r="X12" s="26" t="str">
        <f>"－"</f>
        <v>－</v>
      </c>
      <c r="Y12" s="23"/>
      <c r="Z12" s="26" t="n">
        <f>5942</f>
        <v>5942.0</v>
      </c>
      <c r="AA12" s="24"/>
      <c r="AB12" s="26" t="n">
        <f>11325</f>
        <v>11325.0</v>
      </c>
      <c r="AC12" s="25"/>
      <c r="AD12" s="26" t="n">
        <f>17267</f>
        <v>17267.0</v>
      </c>
    </row>
    <row r="13">
      <c r="A13" s="21" t="s">
        <v>33</v>
      </c>
      <c r="B13" s="22" t="s">
        <v>27</v>
      </c>
      <c r="C13" s="22" t="s">
        <v>28</v>
      </c>
      <c r="D13" s="23"/>
      <c r="E13" s="26" t="n">
        <f>190</f>
        <v>190.0</v>
      </c>
      <c r="F13" s="24"/>
      <c r="G13" s="26" t="n">
        <f>2898</f>
        <v>2898.0</v>
      </c>
      <c r="H13" s="25"/>
      <c r="I13" s="26" t="n">
        <f>3088</f>
        <v>3088.0</v>
      </c>
      <c r="J13" s="23"/>
      <c r="K13" s="26" t="n">
        <f>12751500</f>
        <v>1.27515E7</v>
      </c>
      <c r="L13" s="24"/>
      <c r="M13" s="26" t="n">
        <f>24482320</f>
        <v>2.448232E7</v>
      </c>
      <c r="N13" s="25"/>
      <c r="O13" s="26" t="n">
        <f>37233820</f>
        <v>3.723382E7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6032</f>
        <v>6032.0</v>
      </c>
      <c r="AA13" s="24"/>
      <c r="AB13" s="26" t="n">
        <f>10663</f>
        <v>10663.0</v>
      </c>
      <c r="AC13" s="25"/>
      <c r="AD13" s="26" t="n">
        <f>16695</f>
        <v>16695.0</v>
      </c>
    </row>
    <row r="14">
      <c r="A14" s="21" t="s">
        <v>34</v>
      </c>
      <c r="B14" s="22" t="s">
        <v>27</v>
      </c>
      <c r="C14" s="22" t="s">
        <v>28</v>
      </c>
      <c r="D14" s="23" t="s">
        <v>32</v>
      </c>
      <c r="E14" s="26" t="str">
        <f>"－"</f>
        <v>－</v>
      </c>
      <c r="F14" s="24"/>
      <c r="G14" s="26" t="n">
        <f>91</f>
        <v>91.0</v>
      </c>
      <c r="H14" s="25"/>
      <c r="I14" s="26" t="n">
        <f>91</f>
        <v>91.0</v>
      </c>
      <c r="J14" s="23" t="s">
        <v>32</v>
      </c>
      <c r="K14" s="26" t="str">
        <f>"－"</f>
        <v>－</v>
      </c>
      <c r="L14" s="24"/>
      <c r="M14" s="26" t="n">
        <f>7333160</f>
        <v>7333160.0</v>
      </c>
      <c r="N14" s="25"/>
      <c r="O14" s="26" t="n">
        <f>7333160</f>
        <v>7333160.0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6032</f>
        <v>6032.0</v>
      </c>
      <c r="AA14" s="24"/>
      <c r="AB14" s="26" t="n">
        <f>10702</f>
        <v>10702.0</v>
      </c>
      <c r="AC14" s="25"/>
      <c r="AD14" s="26" t="n">
        <f>16734</f>
        <v>16734.0</v>
      </c>
    </row>
    <row r="15">
      <c r="A15" s="21" t="s">
        <v>35</v>
      </c>
      <c r="B15" s="22" t="s">
        <v>27</v>
      </c>
      <c r="C15" s="22" t="s">
        <v>28</v>
      </c>
      <c r="D15" s="23"/>
      <c r="E15" s="26" t="str">
        <f>"－"</f>
        <v>－</v>
      </c>
      <c r="F15" s="24"/>
      <c r="G15" s="26" t="n">
        <f>8000</f>
        <v>8000.0</v>
      </c>
      <c r="H15" s="25"/>
      <c r="I15" s="26" t="n">
        <f>8000</f>
        <v>8000.0</v>
      </c>
      <c r="J15" s="23"/>
      <c r="K15" s="26" t="str">
        <f>"－"</f>
        <v>－</v>
      </c>
      <c r="L15" s="24"/>
      <c r="M15" s="26" t="n">
        <f>3128000</f>
        <v>3128000.0</v>
      </c>
      <c r="N15" s="25"/>
      <c r="O15" s="26" t="n">
        <f>3128000</f>
        <v>3128000.0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6032</f>
        <v>6032.0</v>
      </c>
      <c r="AA15" s="24"/>
      <c r="AB15" s="26" t="n">
        <f>10702</f>
        <v>10702.0</v>
      </c>
      <c r="AC15" s="25"/>
      <c r="AD15" s="26" t="n">
        <f>16734</f>
        <v>16734.0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4162</f>
        <v>4162.0</v>
      </c>
      <c r="F16" s="24"/>
      <c r="G16" s="26" t="n">
        <f>4150</f>
        <v>4150.0</v>
      </c>
      <c r="H16" s="25"/>
      <c r="I16" s="26" t="n">
        <f>8312</f>
        <v>8312.0</v>
      </c>
      <c r="J16" s="23"/>
      <c r="K16" s="26" t="n">
        <f>12110460</f>
        <v>1.211046E7</v>
      </c>
      <c r="L16" s="24"/>
      <c r="M16" s="26" t="n">
        <f>3839000</f>
        <v>3839000.0</v>
      </c>
      <c r="N16" s="25"/>
      <c r="O16" s="26" t="n">
        <f>15949460</f>
        <v>1.594946E7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 t="s">
        <v>37</v>
      </c>
      <c r="V16" s="26" t="n">
        <f>100</f>
        <v>100.0</v>
      </c>
      <c r="W16" s="25" t="s">
        <v>37</v>
      </c>
      <c r="X16" s="26" t="n">
        <f>100</f>
        <v>100.0</v>
      </c>
      <c r="Y16" s="23"/>
      <c r="Z16" s="26" t="n">
        <f>6020</f>
        <v>6020.0</v>
      </c>
      <c r="AA16" s="24"/>
      <c r="AB16" s="26" t="n">
        <f>10852</f>
        <v>10852.0</v>
      </c>
      <c r="AC16" s="25"/>
      <c r="AD16" s="26" t="n">
        <f>16872</f>
        <v>16872.0</v>
      </c>
    </row>
    <row r="17">
      <c r="A17" s="21" t="s">
        <v>38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39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40</v>
      </c>
      <c r="B19" s="22" t="s">
        <v>27</v>
      </c>
      <c r="C19" s="22" t="s">
        <v>28</v>
      </c>
      <c r="D19" s="23"/>
      <c r="E19" s="26" t="n">
        <f>305</f>
        <v>305.0</v>
      </c>
      <c r="F19" s="24"/>
      <c r="G19" s="26" t="n">
        <f>2050</f>
        <v>2050.0</v>
      </c>
      <c r="H19" s="25"/>
      <c r="I19" s="26" t="n">
        <f>2355</f>
        <v>2355.0</v>
      </c>
      <c r="J19" s="23"/>
      <c r="K19" s="26" t="n">
        <f>18667200</f>
        <v>1.86672E7</v>
      </c>
      <c r="L19" s="24"/>
      <c r="M19" s="26" t="n">
        <f>2929000</f>
        <v>2929000.0</v>
      </c>
      <c r="N19" s="25"/>
      <c r="O19" s="26" t="n">
        <f>21596200</f>
        <v>2.15962E7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5955</f>
        <v>5955.0</v>
      </c>
      <c r="AA19" s="24" t="s">
        <v>37</v>
      </c>
      <c r="AB19" s="26" t="n">
        <f>12902</f>
        <v>12902.0</v>
      </c>
      <c r="AC19" s="25" t="s">
        <v>37</v>
      </c>
      <c r="AD19" s="26" t="n">
        <f>18857</f>
        <v>18857.0</v>
      </c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 t="n">
        <f>118</f>
        <v>118.0</v>
      </c>
      <c r="F21" s="24"/>
      <c r="G21" s="26" t="n">
        <f>4686</f>
        <v>4686.0</v>
      </c>
      <c r="H21" s="25"/>
      <c r="I21" s="26" t="n">
        <f>4804</f>
        <v>4804.0</v>
      </c>
      <c r="J21" s="23"/>
      <c r="K21" s="26" t="n">
        <f>8440420</f>
        <v>8440420.0</v>
      </c>
      <c r="L21" s="24"/>
      <c r="M21" s="26" t="n">
        <f>12218900</f>
        <v>1.22189E7</v>
      </c>
      <c r="N21" s="25"/>
      <c r="O21" s="26" t="n">
        <f>20659320</f>
        <v>2.065932E7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5883</f>
        <v>5883.0</v>
      </c>
      <c r="AA21" s="24"/>
      <c r="AB21" s="26" t="n">
        <f>9368</f>
        <v>9368.0</v>
      </c>
      <c r="AC21" s="25"/>
      <c r="AD21" s="26" t="n">
        <f>15251</f>
        <v>15251.0</v>
      </c>
    </row>
    <row r="22">
      <c r="A22" s="21" t="s">
        <v>43</v>
      </c>
      <c r="B22" s="22" t="s">
        <v>27</v>
      </c>
      <c r="C22" s="22" t="s">
        <v>28</v>
      </c>
      <c r="D22" s="23"/>
      <c r="E22" s="26" t="n">
        <f>180</f>
        <v>180.0</v>
      </c>
      <c r="F22" s="24"/>
      <c r="G22" s="26" t="n">
        <f>470</f>
        <v>470.0</v>
      </c>
      <c r="H22" s="25"/>
      <c r="I22" s="26" t="n">
        <f>650</f>
        <v>650.0</v>
      </c>
      <c r="J22" s="23"/>
      <c r="K22" s="26" t="n">
        <f>20715650</f>
        <v>2.071565E7</v>
      </c>
      <c r="L22" s="24"/>
      <c r="M22" s="26" t="n">
        <f>16068400</f>
        <v>1.60684E7</v>
      </c>
      <c r="N22" s="25"/>
      <c r="O22" s="26" t="n">
        <f>36784050</f>
        <v>3.678405E7</v>
      </c>
      <c r="P22" s="27" t="n">
        <f>467</f>
        <v>467.0</v>
      </c>
      <c r="Q22" s="28" t="n">
        <f>10</f>
        <v>10.0</v>
      </c>
      <c r="R22" s="29" t="n">
        <f>477</f>
        <v>477.0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 t="s">
        <v>32</v>
      </c>
      <c r="Z22" s="26" t="n">
        <f>4757</f>
        <v>4757.0</v>
      </c>
      <c r="AA22" s="24"/>
      <c r="AB22" s="26" t="n">
        <f>9405</f>
        <v>9405.0</v>
      </c>
      <c r="AC22" s="25"/>
      <c r="AD22" s="26" t="n">
        <f>14162</f>
        <v>14162.0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2660</f>
        <v>2660.0</v>
      </c>
      <c r="F23" s="24"/>
      <c r="G23" s="26" t="n">
        <f>3488</f>
        <v>3488.0</v>
      </c>
      <c r="H23" s="25"/>
      <c r="I23" s="26" t="n">
        <f>6148</f>
        <v>6148.0</v>
      </c>
      <c r="J23" s="23"/>
      <c r="K23" s="26" t="n">
        <f>18631761</f>
        <v>1.8631761E7</v>
      </c>
      <c r="L23" s="24"/>
      <c r="M23" s="26" t="n">
        <f>35337300</f>
        <v>3.53373E7</v>
      </c>
      <c r="N23" s="25"/>
      <c r="O23" s="26" t="n">
        <f>53969061</f>
        <v>5.3969061E7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7317</f>
        <v>7317.0</v>
      </c>
      <c r="AA23" s="24"/>
      <c r="AB23" s="26" t="n">
        <f>11033</f>
        <v>11033.0</v>
      </c>
      <c r="AC23" s="25"/>
      <c r="AD23" s="26" t="n">
        <f>18350</f>
        <v>18350.0</v>
      </c>
    </row>
    <row r="24">
      <c r="A24" s="21" t="s">
        <v>45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46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47</v>
      </c>
      <c r="B26" s="22" t="s">
        <v>27</v>
      </c>
      <c r="C26" s="22" t="s">
        <v>28</v>
      </c>
      <c r="D26" s="23"/>
      <c r="E26" s="26" t="n">
        <f>64</f>
        <v>64.0</v>
      </c>
      <c r="F26" s="24"/>
      <c r="G26" s="26" t="n">
        <f>1460</f>
        <v>1460.0</v>
      </c>
      <c r="H26" s="25"/>
      <c r="I26" s="26" t="n">
        <f>1524</f>
        <v>1524.0</v>
      </c>
      <c r="J26" s="23"/>
      <c r="K26" s="26" t="n">
        <f>5950800</f>
        <v>5950800.0</v>
      </c>
      <c r="L26" s="24"/>
      <c r="M26" s="26" t="n">
        <f>37054250</f>
        <v>3.705425E7</v>
      </c>
      <c r="N26" s="25"/>
      <c r="O26" s="26" t="n">
        <f>43005050</f>
        <v>4.300505E7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7381</f>
        <v>7381.0</v>
      </c>
      <c r="AA26" s="24"/>
      <c r="AB26" s="26" t="n">
        <f>11283</f>
        <v>11283.0</v>
      </c>
      <c r="AC26" s="25"/>
      <c r="AD26" s="26" t="n">
        <f>18664</f>
        <v>18664.0</v>
      </c>
    </row>
    <row r="27">
      <c r="A27" s="21" t="s">
        <v>48</v>
      </c>
      <c r="B27" s="22" t="s">
        <v>27</v>
      </c>
      <c r="C27" s="22" t="s">
        <v>28</v>
      </c>
      <c r="D27" s="23"/>
      <c r="E27" s="26" t="n">
        <f>7301</f>
        <v>7301.0</v>
      </c>
      <c r="F27" s="24"/>
      <c r="G27" s="26" t="n">
        <f>8000</f>
        <v>8000.0</v>
      </c>
      <c r="H27" s="25"/>
      <c r="I27" s="26" t="n">
        <f>15301</f>
        <v>15301.0</v>
      </c>
      <c r="J27" s="23"/>
      <c r="K27" s="26" t="n">
        <f>2532100</f>
        <v>2532100.0</v>
      </c>
      <c r="L27" s="24"/>
      <c r="M27" s="26" t="n">
        <f>1978000</f>
        <v>1978000.0</v>
      </c>
      <c r="N27" s="25"/>
      <c r="O27" s="26" t="n">
        <f>4510100</f>
        <v>4510100.0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6682</f>
        <v>6682.0</v>
      </c>
      <c r="AA27" s="24" t="s">
        <v>32</v>
      </c>
      <c r="AB27" s="26" t="n">
        <f>3283</f>
        <v>3283.0</v>
      </c>
      <c r="AC27" s="25" t="s">
        <v>32</v>
      </c>
      <c r="AD27" s="26" t="n">
        <f>9965</f>
        <v>9965.0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212</f>
        <v>212.0</v>
      </c>
      <c r="F28" s="24"/>
      <c r="G28" s="26" t="n">
        <f>5040</f>
        <v>5040.0</v>
      </c>
      <c r="H28" s="25"/>
      <c r="I28" s="26" t="n">
        <f>5252</f>
        <v>5252.0</v>
      </c>
      <c r="J28" s="23"/>
      <c r="K28" s="26" t="n">
        <f>16920540</f>
        <v>1.692054E7</v>
      </c>
      <c r="L28" s="24"/>
      <c r="M28" s="26" t="n">
        <f>21344600</f>
        <v>2.13446E7</v>
      </c>
      <c r="N28" s="25"/>
      <c r="O28" s="26" t="n">
        <f>38265140</f>
        <v>3.826514E7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6740</f>
        <v>6740.0</v>
      </c>
      <c r="AA28" s="24"/>
      <c r="AB28" s="26" t="n">
        <f>8053</f>
        <v>8053.0</v>
      </c>
      <c r="AC28" s="25"/>
      <c r="AD28" s="26" t="n">
        <f>14793</f>
        <v>14793.0</v>
      </c>
    </row>
    <row r="29">
      <c r="A29" s="21" t="s">
        <v>50</v>
      </c>
      <c r="B29" s="22" t="s">
        <v>27</v>
      </c>
      <c r="C29" s="22" t="s">
        <v>28</v>
      </c>
      <c r="D29" s="23"/>
      <c r="E29" s="26" t="str">
        <f>"－"</f>
        <v>－</v>
      </c>
      <c r="F29" s="24" t="s">
        <v>32</v>
      </c>
      <c r="G29" s="26" t="n">
        <f>17</f>
        <v>17.0</v>
      </c>
      <c r="H29" s="25" t="s">
        <v>32</v>
      </c>
      <c r="I29" s="26" t="n">
        <f>17</f>
        <v>17.0</v>
      </c>
      <c r="J29" s="23"/>
      <c r="K29" s="26" t="str">
        <f>"－"</f>
        <v>－</v>
      </c>
      <c r="L29" s="24" t="s">
        <v>32</v>
      </c>
      <c r="M29" s="26" t="n">
        <f>30700</f>
        <v>30700.0</v>
      </c>
      <c r="N29" s="25" t="s">
        <v>32</v>
      </c>
      <c r="O29" s="26" t="n">
        <f>30700</f>
        <v>30700.0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6740</f>
        <v>6740.0</v>
      </c>
      <c r="AA29" s="24"/>
      <c r="AB29" s="26" t="n">
        <f>8070</f>
        <v>8070.0</v>
      </c>
      <c r="AC29" s="25"/>
      <c r="AD29" s="26" t="n">
        <f>14810</f>
        <v>14810.0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819</f>
        <v>819.0</v>
      </c>
      <c r="F30" s="24"/>
      <c r="G30" s="26" t="n">
        <f>1000</f>
        <v>1000.0</v>
      </c>
      <c r="H30" s="25"/>
      <c r="I30" s="26" t="n">
        <f>1819</f>
        <v>1819.0</v>
      </c>
      <c r="J30" s="23"/>
      <c r="K30" s="26" t="n">
        <f>8568200</f>
        <v>8568200.0</v>
      </c>
      <c r="L30" s="24"/>
      <c r="M30" s="26" t="n">
        <f>412000</f>
        <v>412000.0</v>
      </c>
      <c r="N30" s="25"/>
      <c r="O30" s="26" t="n">
        <f>8980200</f>
        <v>8980200.0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7459</f>
        <v>7459.0</v>
      </c>
      <c r="AA30" s="24"/>
      <c r="AB30" s="26" t="n">
        <f>9070</f>
        <v>9070.0</v>
      </c>
      <c r="AC30" s="25"/>
      <c r="AD30" s="26" t="n">
        <f>16529</f>
        <v>16529.0</v>
      </c>
    </row>
    <row r="31">
      <c r="A31" s="21" t="s">
        <v>52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 t="s">
        <v>37</v>
      </c>
      <c r="E34" s="26" t="n">
        <f>9472</f>
        <v>9472.0</v>
      </c>
      <c r="F34" s="24" t="s">
        <v>37</v>
      </c>
      <c r="G34" s="26" t="n">
        <f>12024</f>
        <v>12024.0</v>
      </c>
      <c r="H34" s="25" t="s">
        <v>37</v>
      </c>
      <c r="I34" s="26" t="n">
        <f>21496</f>
        <v>21496.0</v>
      </c>
      <c r="J34" s="23" t="s">
        <v>37</v>
      </c>
      <c r="K34" s="26" t="n">
        <f>36361290</f>
        <v>3.636129E7</v>
      </c>
      <c r="L34" s="24" t="s">
        <v>37</v>
      </c>
      <c r="M34" s="26" t="n">
        <f>55490310</f>
        <v>5.549031E7</v>
      </c>
      <c r="N34" s="25" t="s">
        <v>37</v>
      </c>
      <c r="O34" s="26" t="n">
        <f>91851600</f>
        <v>9.18516E7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6679</f>
        <v>6679.0</v>
      </c>
      <c r="AA34" s="24"/>
      <c r="AB34" s="26" t="n">
        <f>5676</f>
        <v>5676.0</v>
      </c>
      <c r="AC34" s="25"/>
      <c r="AD34" s="26" t="n">
        <f>12355</f>
        <v>12355.0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1092</f>
        <v>1092.0</v>
      </c>
      <c r="F35" s="24"/>
      <c r="G35" s="26" t="n">
        <f>5360</f>
        <v>5360.0</v>
      </c>
      <c r="H35" s="25"/>
      <c r="I35" s="26" t="n">
        <f>6452</f>
        <v>6452.0</v>
      </c>
      <c r="J35" s="23"/>
      <c r="K35" s="26" t="n">
        <f>9549640</f>
        <v>9549640.0</v>
      </c>
      <c r="L35" s="24"/>
      <c r="M35" s="26" t="n">
        <f>41779350</f>
        <v>4.177935E7</v>
      </c>
      <c r="N35" s="25"/>
      <c r="O35" s="26" t="n">
        <f>51328990</f>
        <v>5.132899E7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 t="s">
        <v>37</v>
      </c>
      <c r="Z35" s="26" t="n">
        <f>7747</f>
        <v>7747.0</v>
      </c>
      <c r="AA35" s="24"/>
      <c r="AB35" s="26" t="n">
        <f>5406</f>
        <v>5406.0</v>
      </c>
      <c r="AC35" s="25"/>
      <c r="AD35" s="26" t="n">
        <f>13153</f>
        <v>13153.0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3025</f>
        <v>3025.0</v>
      </c>
      <c r="F36" s="24"/>
      <c r="G36" s="26" t="n">
        <f>4603</f>
        <v>4603.0</v>
      </c>
      <c r="H36" s="25"/>
      <c r="I36" s="26" t="n">
        <f>7628</f>
        <v>7628.0</v>
      </c>
      <c r="J36" s="23"/>
      <c r="K36" s="26" t="n">
        <f>6574060</f>
        <v>6574060.0</v>
      </c>
      <c r="L36" s="24"/>
      <c r="M36" s="26" t="n">
        <f>25291600</f>
        <v>2.52916E7</v>
      </c>
      <c r="N36" s="25"/>
      <c r="O36" s="26" t="n">
        <f>31865660</f>
        <v>3.186566E7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6732</f>
        <v>6732.0</v>
      </c>
      <c r="AA36" s="24"/>
      <c r="AB36" s="26" t="n">
        <f>9309</f>
        <v>9309.0</v>
      </c>
      <c r="AC36" s="25"/>
      <c r="AD36" s="26" t="n">
        <f>16041</f>
        <v>16041.0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297</f>
        <v>297.0</v>
      </c>
      <c r="F37" s="24"/>
      <c r="G37" s="26" t="n">
        <f>7303</f>
        <v>7303.0</v>
      </c>
      <c r="H37" s="25"/>
      <c r="I37" s="26" t="n">
        <f>7600</f>
        <v>7600.0</v>
      </c>
      <c r="J37" s="23"/>
      <c r="K37" s="26" t="n">
        <f>22887910</f>
        <v>2.288791E7</v>
      </c>
      <c r="L37" s="24"/>
      <c r="M37" s="26" t="n">
        <f>25872030</f>
        <v>2.587203E7</v>
      </c>
      <c r="N37" s="25"/>
      <c r="O37" s="26" t="n">
        <f>48759940</f>
        <v>4.875994E7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6841</f>
        <v>6841.0</v>
      </c>
      <c r="AA37" s="24"/>
      <c r="AB37" s="26" t="n">
        <f>7106</f>
        <v>7106.0</v>
      </c>
      <c r="AC37" s="25"/>
      <c r="AD37" s="26" t="n">
        <f>13947</f>
        <v>13947.0</v>
      </c>
    </row>
    <row r="38">
      <c r="A38" s="21" t="s">
        <v>59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2019-03-19T11:56:36Z</dcterms:modified>
</cp:coreProperties>
</file>