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<sst xmlns="http://schemas.openxmlformats.org/spreadsheetml/2006/main" count="170" uniqueCount="62">
  <si>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</si>
  <si>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</si>
  <si>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</si>
  <si>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</si>
  <si>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</si>
  <si>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</si>
  <si>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</si>
  <si>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</si>
  <si>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</si>
  <si>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</si>
  <si>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</si>
  <si>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</si>
  <si>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</si>
  <si>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</si>
  <si>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</si>
  <si>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</si>
  <si>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</si>
  <si>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</si>
  <si>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</si>
  <si>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</si>
  <si>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</si>
  <si>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</si>
  <si>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</si>
  <si>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</si>
  <si>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</si>
  <si>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</si>
  <si>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5.1</t>
  </si>
  <si>
    <t>有価証券オプション</t>
  </si>
  <si>
    <t>Securities Options</t>
  </si>
  <si>
    <t>◎●</t>
  </si>
  <si>
    <t>◎</t>
  </si>
  <si>
    <t>2</t>
  </si>
  <si>
    <t>3</t>
  </si>
  <si>
    <t>4</t>
  </si>
  <si>
    <t>5</t>
  </si>
  <si>
    <t>6</t>
  </si>
  <si>
    <t>7</t>
  </si>
  <si>
    <t>●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</si>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</sst>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/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2199</f>
        <v>2199.0</v>
      </c>
      <c r="F10" s="24"/>
      <c r="G10" s="26" t="n">
        <f>2440</f>
        <v>2440.0</v>
      </c>
      <c r="H10" s="25"/>
      <c r="I10" s="26" t="n">
        <f>4639</f>
        <v>4639.0</v>
      </c>
      <c r="J10" s="23"/>
      <c r="K10" s="26" t="n">
        <f>19738820</f>
        <v>1.973882E7</v>
      </c>
      <c r="L10" s="24"/>
      <c r="M10" s="26" t="n">
        <f>15051600</f>
        <v>1.50516E7</v>
      </c>
      <c r="N10" s="25"/>
      <c r="O10" s="26" t="n">
        <f>34790420</f>
        <v>3.479042E7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29</v>
      </c>
      <c r="T10" s="26" t="str">
        <f>"－"</f>
        <v>－</v>
      </c>
      <c r="U10" s="24" t="s">
        <v>29</v>
      </c>
      <c r="V10" s="26" t="str">
        <f>"－"</f>
        <v>－</v>
      </c>
      <c r="W10" s="25" t="s">
        <v>29</v>
      </c>
      <c r="X10" s="26" t="str">
        <f>"－"</f>
        <v>－</v>
      </c>
      <c r="Y10" s="23" t="s">
        <v>30</v>
      </c>
      <c r="Z10" s="26" t="n">
        <f>7887</f>
        <v>7887.0</v>
      </c>
      <c r="AA10" s="24"/>
      <c r="AB10" s="26" t="n">
        <f>13520</f>
        <v>13520.0</v>
      </c>
      <c r="AC10" s="25"/>
      <c r="AD10" s="26" t="n">
        <f>21407</f>
        <v>21407.0</v>
      </c>
    </row>
    <row r="11">
      <c r="A11" s="21" t="s">
        <v>31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32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33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34</v>
      </c>
      <c r="B14" s="22" t="s">
        <v>27</v>
      </c>
      <c r="C14" s="22" t="s">
        <v>28</v>
      </c>
      <c r="D14" s="23"/>
      <c r="E14" s="26"/>
      <c r="F14" s="24"/>
      <c r="G14" s="26"/>
      <c r="H14" s="25"/>
      <c r="I14" s="26"/>
      <c r="J14" s="23"/>
      <c r="K14" s="26"/>
      <c r="L14" s="24"/>
      <c r="M14" s="26"/>
      <c r="N14" s="25"/>
      <c r="O14" s="26"/>
      <c r="P14" s="27"/>
      <c r="Q14" s="28"/>
      <c r="R14" s="29"/>
      <c r="S14" s="23"/>
      <c r="T14" s="26"/>
      <c r="U14" s="24"/>
      <c r="V14" s="26"/>
      <c r="W14" s="25"/>
      <c r="X14" s="26"/>
      <c r="Y14" s="23"/>
      <c r="Z14" s="26"/>
      <c r="AA14" s="24"/>
      <c r="AB14" s="26"/>
      <c r="AC14" s="25"/>
      <c r="AD14" s="26"/>
    </row>
    <row r="15">
      <c r="A15" s="21" t="s">
        <v>35</v>
      </c>
      <c r="B15" s="22" t="s">
        <v>27</v>
      </c>
      <c r="C15" s="22" t="s">
        <v>28</v>
      </c>
      <c r="D15" s="23"/>
      <c r="E15" s="26"/>
      <c r="F15" s="24"/>
      <c r="G15" s="26"/>
      <c r="H15" s="25"/>
      <c r="I15" s="26"/>
      <c r="J15" s="23"/>
      <c r="K15" s="26"/>
      <c r="L15" s="24"/>
      <c r="M15" s="26"/>
      <c r="N15" s="25"/>
      <c r="O15" s="26"/>
      <c r="P15" s="27"/>
      <c r="Q15" s="28"/>
      <c r="R15" s="29"/>
      <c r="S15" s="23"/>
      <c r="T15" s="26"/>
      <c r="U15" s="24"/>
      <c r="V15" s="26"/>
      <c r="W15" s="25"/>
      <c r="X15" s="26"/>
      <c r="Y15" s="23"/>
      <c r="Z15" s="26"/>
      <c r="AA15" s="24"/>
      <c r="AB15" s="26"/>
      <c r="AC15" s="25"/>
      <c r="AD15" s="26"/>
    </row>
    <row r="16">
      <c r="A16" s="21" t="s">
        <v>36</v>
      </c>
      <c r="B16" s="22" t="s">
        <v>27</v>
      </c>
      <c r="C16" s="22" t="s">
        <v>28</v>
      </c>
      <c r="D16" s="23"/>
      <c r="E16" s="26" t="n">
        <f>2201</f>
        <v>2201.0</v>
      </c>
      <c r="F16" s="24" t="s">
        <v>30</v>
      </c>
      <c r="G16" s="26" t="n">
        <f>13105</f>
        <v>13105.0</v>
      </c>
      <c r="H16" s="25" t="s">
        <v>30</v>
      </c>
      <c r="I16" s="26" t="n">
        <f>15306</f>
        <v>15306.0</v>
      </c>
      <c r="J16" s="23"/>
      <c r="K16" s="26" t="n">
        <f>16146970</f>
        <v>1.614697E7</v>
      </c>
      <c r="L16" s="24" t="s">
        <v>30</v>
      </c>
      <c r="M16" s="26" t="n">
        <f>33247100</f>
        <v>3.32471E7</v>
      </c>
      <c r="N16" s="25" t="s">
        <v>30</v>
      </c>
      <c r="O16" s="26" t="n">
        <f>49394070</f>
        <v>4.939407E7</v>
      </c>
      <c r="P16" s="27" t="n">
        <f>2600</f>
        <v>2600.0</v>
      </c>
      <c r="Q16" s="28" t="n">
        <f>8000</f>
        <v>8000.0</v>
      </c>
      <c r="R16" s="29" t="n">
        <f>10600</f>
        <v>10600.0</v>
      </c>
      <c r="S16" s="23"/>
      <c r="T16" s="26" t="str">
        <f>"－"</f>
        <v>－</v>
      </c>
      <c r="U16" s="24"/>
      <c r="V16" s="26" t="str">
        <f>"－"</f>
        <v>－</v>
      </c>
      <c r="W16" s="25"/>
      <c r="X16" s="26" t="str">
        <f>"－"</f>
        <v>－</v>
      </c>
      <c r="Y16" s="23"/>
      <c r="Z16" s="26" t="n">
        <f>3273</f>
        <v>3273.0</v>
      </c>
      <c r="AA16" s="24" t="s">
        <v>37</v>
      </c>
      <c r="AB16" s="26" t="n">
        <f>7825</f>
        <v>7825.0</v>
      </c>
      <c r="AC16" s="25" t="s">
        <v>37</v>
      </c>
      <c r="AD16" s="26" t="n">
        <f>11098</f>
        <v>11098.0</v>
      </c>
    </row>
    <row r="17">
      <c r="A17" s="21" t="s">
        <v>38</v>
      </c>
      <c r="B17" s="22" t="s">
        <v>27</v>
      </c>
      <c r="C17" s="22" t="s">
        <v>28</v>
      </c>
      <c r="D17" s="23"/>
      <c r="E17" s="26" t="n">
        <f>381</f>
        <v>381.0</v>
      </c>
      <c r="F17" s="24"/>
      <c r="G17" s="26" t="n">
        <f>180</f>
        <v>180.0</v>
      </c>
      <c r="H17" s="25"/>
      <c r="I17" s="26" t="n">
        <f>561</f>
        <v>561.0</v>
      </c>
      <c r="J17" s="23"/>
      <c r="K17" s="26" t="n">
        <f>12265889</f>
        <v>1.2265889E7</v>
      </c>
      <c r="L17" s="24"/>
      <c r="M17" s="26" t="n">
        <f>7873300</f>
        <v>7873300.0</v>
      </c>
      <c r="N17" s="25"/>
      <c r="O17" s="26" t="n">
        <f>20139189</f>
        <v>2.0139189E7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/>
      <c r="Z17" s="26" t="n">
        <f>3194</f>
        <v>3194.0</v>
      </c>
      <c r="AA17" s="24"/>
      <c r="AB17" s="26" t="n">
        <f>8005</f>
        <v>8005.0</v>
      </c>
      <c r="AC17" s="25"/>
      <c r="AD17" s="26" t="n">
        <f>11199</f>
        <v>11199.0</v>
      </c>
    </row>
    <row r="18">
      <c r="A18" s="21" t="s">
        <v>39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40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41</v>
      </c>
      <c r="B20" s="22" t="s">
        <v>27</v>
      </c>
      <c r="C20" s="22" t="s">
        <v>28</v>
      </c>
      <c r="D20" s="23"/>
      <c r="E20" s="26" t="n">
        <f>2120</f>
        <v>2120.0</v>
      </c>
      <c r="F20" s="24"/>
      <c r="G20" s="26" t="n">
        <f>2316</f>
        <v>2316.0</v>
      </c>
      <c r="H20" s="25"/>
      <c r="I20" s="26" t="n">
        <f>4436</f>
        <v>4436.0</v>
      </c>
      <c r="J20" s="23"/>
      <c r="K20" s="26" t="n">
        <f>14342872</f>
        <v>1.4342872E7</v>
      </c>
      <c r="L20" s="24"/>
      <c r="M20" s="26" t="n">
        <f>10280200</f>
        <v>1.02802E7</v>
      </c>
      <c r="N20" s="25"/>
      <c r="O20" s="26" t="n">
        <f>24623072</f>
        <v>2.4623072E7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str">
        <f>"－"</f>
        <v>－</v>
      </c>
      <c r="U20" s="24"/>
      <c r="V20" s="26" t="str">
        <f>"－"</f>
        <v>－</v>
      </c>
      <c r="W20" s="25"/>
      <c r="X20" s="26" t="str">
        <f>"－"</f>
        <v>－</v>
      </c>
      <c r="Y20" s="23"/>
      <c r="Z20" s="26" t="n">
        <f>5262</f>
        <v>5262.0</v>
      </c>
      <c r="AA20" s="24"/>
      <c r="AB20" s="26" t="n">
        <f>10151</f>
        <v>10151.0</v>
      </c>
      <c r="AC20" s="25"/>
      <c r="AD20" s="26" t="n">
        <f>15413</f>
        <v>15413.0</v>
      </c>
    </row>
    <row r="21">
      <c r="A21" s="21" t="s">
        <v>42</v>
      </c>
      <c r="B21" s="22" t="s">
        <v>27</v>
      </c>
      <c r="C21" s="22" t="s">
        <v>28</v>
      </c>
      <c r="D21" s="23"/>
      <c r="E21" s="26" t="n">
        <f>3001</f>
        <v>3001.0</v>
      </c>
      <c r="F21" s="24"/>
      <c r="G21" s="26" t="n">
        <f>2525</f>
        <v>2525.0</v>
      </c>
      <c r="H21" s="25"/>
      <c r="I21" s="26" t="n">
        <f>5526</f>
        <v>5526.0</v>
      </c>
      <c r="J21" s="23"/>
      <c r="K21" s="26" t="n">
        <f>553720</f>
        <v>553720.0</v>
      </c>
      <c r="L21" s="24"/>
      <c r="M21" s="26" t="n">
        <f>20099150</f>
        <v>2.009915E7</v>
      </c>
      <c r="N21" s="25"/>
      <c r="O21" s="26" t="n">
        <f>20652870</f>
        <v>2.065287E7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4263</f>
        <v>4263.0</v>
      </c>
      <c r="AA21" s="24"/>
      <c r="AB21" s="26" t="n">
        <f>12026</f>
        <v>12026.0</v>
      </c>
      <c r="AC21" s="25"/>
      <c r="AD21" s="26" t="n">
        <f>16289</f>
        <v>16289.0</v>
      </c>
    </row>
    <row r="22">
      <c r="A22" s="21" t="s">
        <v>43</v>
      </c>
      <c r="B22" s="22" t="s">
        <v>27</v>
      </c>
      <c r="C22" s="22" t="s">
        <v>28</v>
      </c>
      <c r="D22" s="23"/>
      <c r="E22" s="26" t="n">
        <f>190</f>
        <v>190.0</v>
      </c>
      <c r="F22" s="24"/>
      <c r="G22" s="26" t="n">
        <f>295</f>
        <v>295.0</v>
      </c>
      <c r="H22" s="25"/>
      <c r="I22" s="26" t="n">
        <f>485</f>
        <v>485.0</v>
      </c>
      <c r="J22" s="23"/>
      <c r="K22" s="26" t="n">
        <f>15309480</f>
        <v>1.530948E7</v>
      </c>
      <c r="L22" s="24"/>
      <c r="M22" s="26" t="n">
        <f>13925250</f>
        <v>1.392525E7</v>
      </c>
      <c r="N22" s="25"/>
      <c r="O22" s="26" t="n">
        <f>29234730</f>
        <v>2.923473E7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/>
      <c r="Z22" s="26" t="n">
        <f>4393</f>
        <v>4393.0</v>
      </c>
      <c r="AA22" s="24"/>
      <c r="AB22" s="26" t="n">
        <f>11921</f>
        <v>11921.0</v>
      </c>
      <c r="AC22" s="25"/>
      <c r="AD22" s="26" t="n">
        <f>16314</f>
        <v>16314.0</v>
      </c>
    </row>
    <row r="23">
      <c r="A23" s="21" t="s">
        <v>44</v>
      </c>
      <c r="B23" s="22" t="s">
        <v>27</v>
      </c>
      <c r="C23" s="22" t="s">
        <v>28</v>
      </c>
      <c r="D23" s="23"/>
      <c r="E23" s="26" t="n">
        <f>2012</f>
        <v>2012.0</v>
      </c>
      <c r="F23" s="24"/>
      <c r="G23" s="26" t="n">
        <f>4721</f>
        <v>4721.0</v>
      </c>
      <c r="H23" s="25"/>
      <c r="I23" s="26" t="n">
        <f>6733</f>
        <v>6733.0</v>
      </c>
      <c r="J23" s="23"/>
      <c r="K23" s="26" t="n">
        <f>4104720</f>
        <v>4104720.0</v>
      </c>
      <c r="L23" s="24"/>
      <c r="M23" s="26" t="n">
        <f>30845120</f>
        <v>3.084512E7</v>
      </c>
      <c r="N23" s="25"/>
      <c r="O23" s="26" t="n">
        <f>34949840</f>
        <v>3.494984E7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 t="s">
        <v>37</v>
      </c>
      <c r="Z23" s="26" t="n">
        <f>2405</f>
        <v>2405.0</v>
      </c>
      <c r="AA23" s="24"/>
      <c r="AB23" s="26" t="n">
        <f>12042</f>
        <v>12042.0</v>
      </c>
      <c r="AC23" s="25"/>
      <c r="AD23" s="26" t="n">
        <f>14447</f>
        <v>14447.0</v>
      </c>
    </row>
    <row r="24">
      <c r="A24" s="21" t="s">
        <v>45</v>
      </c>
      <c r="B24" s="22" t="s">
        <v>27</v>
      </c>
      <c r="C24" s="22" t="s">
        <v>28</v>
      </c>
      <c r="D24" s="23" t="s">
        <v>37</v>
      </c>
      <c r="E24" s="26" t="str">
        <f>"－"</f>
        <v>－</v>
      </c>
      <c r="F24" s="24" t="s">
        <v>37</v>
      </c>
      <c r="G24" s="26" t="n">
        <f>1</f>
        <v>1.0</v>
      </c>
      <c r="H24" s="25" t="s">
        <v>37</v>
      </c>
      <c r="I24" s="26" t="n">
        <f>1</f>
        <v>1.0</v>
      </c>
      <c r="J24" s="23" t="s">
        <v>37</v>
      </c>
      <c r="K24" s="26" t="str">
        <f>"－"</f>
        <v>－</v>
      </c>
      <c r="L24" s="24" t="s">
        <v>37</v>
      </c>
      <c r="M24" s="26" t="n">
        <f>10300</f>
        <v>10300.0</v>
      </c>
      <c r="N24" s="25" t="s">
        <v>37</v>
      </c>
      <c r="O24" s="26" t="n">
        <f>10300</f>
        <v>10300.0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2405</f>
        <v>2405.0</v>
      </c>
      <c r="AA24" s="24"/>
      <c r="AB24" s="26" t="n">
        <f>12043</f>
        <v>12043.0</v>
      </c>
      <c r="AC24" s="25"/>
      <c r="AD24" s="26" t="n">
        <f>14448</f>
        <v>14448.0</v>
      </c>
    </row>
    <row r="25">
      <c r="A25" s="21" t="s">
        <v>46</v>
      </c>
      <c r="B25" s="22" t="s">
        <v>27</v>
      </c>
      <c r="C25" s="22" t="s">
        <v>28</v>
      </c>
      <c r="D25" s="23"/>
      <c r="E25" s="26"/>
      <c r="F25" s="24"/>
      <c r="G25" s="26"/>
      <c r="H25" s="25"/>
      <c r="I25" s="26"/>
      <c r="J25" s="23"/>
      <c r="K25" s="26"/>
      <c r="L25" s="24"/>
      <c r="M25" s="26"/>
      <c r="N25" s="25"/>
      <c r="O25" s="26"/>
      <c r="P25" s="27"/>
      <c r="Q25" s="28"/>
      <c r="R25" s="29"/>
      <c r="S25" s="23"/>
      <c r="T25" s="26"/>
      <c r="U25" s="24"/>
      <c r="V25" s="26"/>
      <c r="W25" s="25"/>
      <c r="X25" s="26"/>
      <c r="Y25" s="23"/>
      <c r="Z25" s="26"/>
      <c r="AA25" s="24"/>
      <c r="AB25" s="26"/>
      <c r="AC25" s="25"/>
      <c r="AD25" s="26"/>
    </row>
    <row r="26">
      <c r="A26" s="21" t="s">
        <v>47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48</v>
      </c>
      <c r="B27" s="22" t="s">
        <v>27</v>
      </c>
      <c r="C27" s="22" t="s">
        <v>28</v>
      </c>
      <c r="D27" s="23"/>
      <c r="E27" s="26" t="n">
        <f>2240</f>
        <v>2240.0</v>
      </c>
      <c r="F27" s="24"/>
      <c r="G27" s="26" t="n">
        <f>135</f>
        <v>135.0</v>
      </c>
      <c r="H27" s="25"/>
      <c r="I27" s="26" t="n">
        <f>2375</f>
        <v>2375.0</v>
      </c>
      <c r="J27" s="23"/>
      <c r="K27" s="26" t="n">
        <f>21477260</f>
        <v>2.147726E7</v>
      </c>
      <c r="L27" s="24"/>
      <c r="M27" s="26" t="n">
        <f>9181950</f>
        <v>9181950.0</v>
      </c>
      <c r="N27" s="25"/>
      <c r="O27" s="26" t="n">
        <f>30659210</f>
        <v>3.065921E7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str">
        <f>"－"</f>
        <v>－</v>
      </c>
      <c r="W27" s="25"/>
      <c r="X27" s="26" t="str">
        <f>"－"</f>
        <v>－</v>
      </c>
      <c r="Y27" s="23"/>
      <c r="Z27" s="26" t="n">
        <f>4263</f>
        <v>4263.0</v>
      </c>
      <c r="AA27" s="24"/>
      <c r="AB27" s="26" t="n">
        <f>12108</f>
        <v>12108.0</v>
      </c>
      <c r="AC27" s="25"/>
      <c r="AD27" s="26" t="n">
        <f>16371</f>
        <v>16371.0</v>
      </c>
    </row>
    <row r="28">
      <c r="A28" s="21" t="s">
        <v>49</v>
      </c>
      <c r="B28" s="22" t="s">
        <v>27</v>
      </c>
      <c r="C28" s="22" t="s">
        <v>28</v>
      </c>
      <c r="D28" s="23"/>
      <c r="E28" s="26" t="n">
        <f>856</f>
        <v>856.0</v>
      </c>
      <c r="F28" s="24"/>
      <c r="G28" s="26" t="n">
        <f>36</f>
        <v>36.0</v>
      </c>
      <c r="H28" s="25"/>
      <c r="I28" s="26" t="n">
        <f>892</f>
        <v>892.0</v>
      </c>
      <c r="J28" s="23" t="s">
        <v>30</v>
      </c>
      <c r="K28" s="26" t="n">
        <f>22869280</f>
        <v>2.286928E7</v>
      </c>
      <c r="L28" s="24"/>
      <c r="M28" s="26" t="n">
        <f>5097240</f>
        <v>5097240.0</v>
      </c>
      <c r="N28" s="25"/>
      <c r="O28" s="26" t="n">
        <f>27966520</f>
        <v>2.796652E7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4863</f>
        <v>4863.0</v>
      </c>
      <c r="AA28" s="24"/>
      <c r="AB28" s="26" t="n">
        <f>12144</f>
        <v>12144.0</v>
      </c>
      <c r="AC28" s="25"/>
      <c r="AD28" s="26" t="n">
        <f>17007</f>
        <v>17007.0</v>
      </c>
    </row>
    <row r="29">
      <c r="A29" s="21" t="s">
        <v>50</v>
      </c>
      <c r="B29" s="22" t="s">
        <v>27</v>
      </c>
      <c r="C29" s="22" t="s">
        <v>28</v>
      </c>
      <c r="D29" s="23"/>
      <c r="E29" s="26" t="n">
        <f>303</f>
        <v>303.0</v>
      </c>
      <c r="F29" s="24"/>
      <c r="G29" s="26" t="n">
        <f>4036</f>
        <v>4036.0</v>
      </c>
      <c r="H29" s="25"/>
      <c r="I29" s="26" t="n">
        <f>4339</f>
        <v>4339.0</v>
      </c>
      <c r="J29" s="23"/>
      <c r="K29" s="26" t="n">
        <f>18838150</f>
        <v>1.883815E7</v>
      </c>
      <c r="L29" s="24"/>
      <c r="M29" s="26" t="n">
        <f>9415320</f>
        <v>9415320.0</v>
      </c>
      <c r="N29" s="25"/>
      <c r="O29" s="26" t="n">
        <f>28253470</f>
        <v>2.825347E7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5031</f>
        <v>5031.0</v>
      </c>
      <c r="AA29" s="24"/>
      <c r="AB29" s="26" t="n">
        <f>12108</f>
        <v>12108.0</v>
      </c>
      <c r="AC29" s="25"/>
      <c r="AD29" s="26" t="n">
        <f>17139</f>
        <v>17139.0</v>
      </c>
    </row>
    <row r="30">
      <c r="A30" s="21" t="s">
        <v>51</v>
      </c>
      <c r="B30" s="22" t="s">
        <v>27</v>
      </c>
      <c r="C30" s="22" t="s">
        <v>28</v>
      </c>
      <c r="D30" s="23"/>
      <c r="E30" s="26" t="n">
        <f>10</f>
        <v>10.0</v>
      </c>
      <c r="F30" s="24"/>
      <c r="G30" s="26" t="n">
        <f>2020</f>
        <v>2020.0</v>
      </c>
      <c r="H30" s="25"/>
      <c r="I30" s="26" t="n">
        <f>2030</f>
        <v>2030.0</v>
      </c>
      <c r="J30" s="23"/>
      <c r="K30" s="26" t="n">
        <f>3700</f>
        <v>3700.0</v>
      </c>
      <c r="L30" s="24"/>
      <c r="M30" s="26" t="n">
        <f>847660</f>
        <v>847660.0</v>
      </c>
      <c r="N30" s="25"/>
      <c r="O30" s="26" t="n">
        <f>851360</f>
        <v>851360.0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5041</f>
        <v>5041.0</v>
      </c>
      <c r="AA30" s="24"/>
      <c r="AB30" s="26" t="n">
        <f>14128</f>
        <v>14128.0</v>
      </c>
      <c r="AC30" s="25"/>
      <c r="AD30" s="26" t="n">
        <f>19169</f>
        <v>19169.0</v>
      </c>
    </row>
    <row r="31">
      <c r="A31" s="21" t="s">
        <v>52</v>
      </c>
      <c r="B31" s="22" t="s">
        <v>27</v>
      </c>
      <c r="C31" s="22" t="s">
        <v>28</v>
      </c>
      <c r="D31" s="23"/>
      <c r="E31" s="26" t="n">
        <f>2148</f>
        <v>2148.0</v>
      </c>
      <c r="F31" s="24"/>
      <c r="G31" s="26" t="n">
        <f>12036</f>
        <v>12036.0</v>
      </c>
      <c r="H31" s="25"/>
      <c r="I31" s="26" t="n">
        <f>14184</f>
        <v>14184.0</v>
      </c>
      <c r="J31" s="23"/>
      <c r="K31" s="26" t="n">
        <f>11438010</f>
        <v>1.143801E7</v>
      </c>
      <c r="L31" s="24"/>
      <c r="M31" s="26" t="n">
        <f>12657600</f>
        <v>1.26576E7</v>
      </c>
      <c r="N31" s="25"/>
      <c r="O31" s="26" t="n">
        <f>24095610</f>
        <v>2.409561E7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/>
      <c r="Z31" s="26" t="n">
        <f>2909</f>
        <v>2909.0</v>
      </c>
      <c r="AA31" s="24"/>
      <c r="AB31" s="26" t="n">
        <f>14164</f>
        <v>14164.0</v>
      </c>
      <c r="AC31" s="25"/>
      <c r="AD31" s="26" t="n">
        <f>17073</f>
        <v>17073.0</v>
      </c>
    </row>
    <row r="32">
      <c r="A32" s="21" t="s">
        <v>53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54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55</v>
      </c>
      <c r="B34" s="22" t="s">
        <v>27</v>
      </c>
      <c r="C34" s="22" t="s">
        <v>28</v>
      </c>
      <c r="D34" s="23"/>
      <c r="E34" s="26" t="n">
        <f>2127</f>
        <v>2127.0</v>
      </c>
      <c r="F34" s="24"/>
      <c r="G34" s="26" t="n">
        <f>2185</f>
        <v>2185.0</v>
      </c>
      <c r="H34" s="25"/>
      <c r="I34" s="26" t="n">
        <f>4312</f>
        <v>4312.0</v>
      </c>
      <c r="J34" s="23"/>
      <c r="K34" s="26" t="n">
        <f>10272920</f>
        <v>1.027292E7</v>
      </c>
      <c r="L34" s="24"/>
      <c r="M34" s="26" t="n">
        <f>4578850</f>
        <v>4578850.0</v>
      </c>
      <c r="N34" s="25"/>
      <c r="O34" s="26" t="n">
        <f>14851770</f>
        <v>1.485177E7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4852</f>
        <v>4852.0</v>
      </c>
      <c r="AA34" s="24"/>
      <c r="AB34" s="26" t="n">
        <f>16229</f>
        <v>16229.0</v>
      </c>
      <c r="AC34" s="25"/>
      <c r="AD34" s="26" t="n">
        <f>21081</f>
        <v>21081.0</v>
      </c>
    </row>
    <row r="35">
      <c r="A35" s="21" t="s">
        <v>56</v>
      </c>
      <c r="B35" s="22" t="s">
        <v>27</v>
      </c>
      <c r="C35" s="22" t="s">
        <v>28</v>
      </c>
      <c r="D35" s="23" t="s">
        <v>30</v>
      </c>
      <c r="E35" s="26" t="n">
        <f>4107</f>
        <v>4107.0</v>
      </c>
      <c r="F35" s="24"/>
      <c r="G35" s="26" t="n">
        <f>2346</f>
        <v>2346.0</v>
      </c>
      <c r="H35" s="25"/>
      <c r="I35" s="26" t="n">
        <f>6453</f>
        <v>6453.0</v>
      </c>
      <c r="J35" s="23"/>
      <c r="K35" s="26" t="n">
        <f>14719610</f>
        <v>1.471961E7</v>
      </c>
      <c r="L35" s="24"/>
      <c r="M35" s="26" t="n">
        <f>10362030</f>
        <v>1.036203E7</v>
      </c>
      <c r="N35" s="25"/>
      <c r="O35" s="26" t="n">
        <f>25081640</f>
        <v>2.508164E7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4889</f>
        <v>4889.0</v>
      </c>
      <c r="AA35" s="24"/>
      <c r="AB35" s="26" t="n">
        <f>17883</f>
        <v>17883.0</v>
      </c>
      <c r="AC35" s="25"/>
      <c r="AD35" s="26" t="n">
        <f>22772</f>
        <v>22772.0</v>
      </c>
    </row>
    <row r="36">
      <c r="A36" s="21" t="s">
        <v>57</v>
      </c>
      <c r="B36" s="22" t="s">
        <v>27</v>
      </c>
      <c r="C36" s="22" t="s">
        <v>28</v>
      </c>
      <c r="D36" s="23"/>
      <c r="E36" s="26" t="n">
        <f>97</f>
        <v>97.0</v>
      </c>
      <c r="F36" s="24"/>
      <c r="G36" s="26" t="n">
        <f>2320</f>
        <v>2320.0</v>
      </c>
      <c r="H36" s="25"/>
      <c r="I36" s="26" t="n">
        <f>2417</f>
        <v>2417.0</v>
      </c>
      <c r="J36" s="23"/>
      <c r="K36" s="26" t="n">
        <f>16773120</f>
        <v>1.677312E7</v>
      </c>
      <c r="L36" s="24"/>
      <c r="M36" s="26" t="n">
        <f>5737670</f>
        <v>5737670.0</v>
      </c>
      <c r="N36" s="25"/>
      <c r="O36" s="26" t="n">
        <f>22510790</f>
        <v>2.251079E7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4932</f>
        <v>4932.0</v>
      </c>
      <c r="AA36" s="24"/>
      <c r="AB36" s="26" t="n">
        <f>19793</f>
        <v>19793.0</v>
      </c>
      <c r="AC36" s="25"/>
      <c r="AD36" s="26" t="n">
        <f>24725</f>
        <v>24725.0</v>
      </c>
    </row>
    <row r="37">
      <c r="A37" s="21" t="s">
        <v>58</v>
      </c>
      <c r="B37" s="22" t="s">
        <v>27</v>
      </c>
      <c r="C37" s="22" t="s">
        <v>28</v>
      </c>
      <c r="D37" s="23"/>
      <c r="E37" s="26" t="n">
        <f>87</f>
        <v>87.0</v>
      </c>
      <c r="F37" s="24"/>
      <c r="G37" s="26" t="n">
        <f>4381</f>
        <v>4381.0</v>
      </c>
      <c r="H37" s="25"/>
      <c r="I37" s="26" t="n">
        <f>4468</f>
        <v>4468.0</v>
      </c>
      <c r="J37" s="23"/>
      <c r="K37" s="26" t="n">
        <f>11886330</f>
        <v>1.188633E7</v>
      </c>
      <c r="L37" s="24"/>
      <c r="M37" s="26" t="n">
        <f>10703540</f>
        <v>1.070354E7</v>
      </c>
      <c r="N37" s="25"/>
      <c r="O37" s="26" t="n">
        <f>22589870</f>
        <v>2.258987E7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/>
      <c r="Z37" s="26" t="n">
        <f>4845</f>
        <v>4845.0</v>
      </c>
      <c r="AA37" s="24"/>
      <c r="AB37" s="26" t="n">
        <f>24048</f>
        <v>24048.0</v>
      </c>
      <c r="AC37" s="25"/>
      <c r="AD37" s="26" t="n">
        <f>28893</f>
        <v>28893.0</v>
      </c>
    </row>
    <row r="38">
      <c r="A38" s="21" t="s">
        <v>59</v>
      </c>
      <c r="B38" s="22" t="s">
        <v>27</v>
      </c>
      <c r="C38" s="22" t="s">
        <v>28</v>
      </c>
      <c r="D38" s="23"/>
      <c r="E38" s="26" t="n">
        <f>290</f>
        <v>290.0</v>
      </c>
      <c r="F38" s="24"/>
      <c r="G38" s="26" t="n">
        <f>2595</f>
        <v>2595.0</v>
      </c>
      <c r="H38" s="25"/>
      <c r="I38" s="26" t="n">
        <f>2885</f>
        <v>2885.0</v>
      </c>
      <c r="J38" s="23"/>
      <c r="K38" s="26" t="n">
        <f>13817100</f>
        <v>1.38171E7</v>
      </c>
      <c r="L38" s="24"/>
      <c r="M38" s="26" t="n">
        <f>17296900</f>
        <v>1.72969E7</v>
      </c>
      <c r="N38" s="25"/>
      <c r="O38" s="26" t="n">
        <f>31114000</f>
        <v>3.1114E7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str">
        <f>"－"</f>
        <v>－</v>
      </c>
      <c r="W38" s="25"/>
      <c r="X38" s="26" t="str">
        <f>"－"</f>
        <v>－</v>
      </c>
      <c r="Y38" s="23"/>
      <c r="Z38" s="26" t="n">
        <f>5135</f>
        <v>5135.0</v>
      </c>
      <c r="AA38" s="24" t="s">
        <v>30</v>
      </c>
      <c r="AB38" s="26" t="n">
        <f>25463</f>
        <v>25463.0</v>
      </c>
      <c r="AC38" s="25" t="s">
        <v>30</v>
      </c>
      <c r="AD38" s="26" t="n">
        <f>30598</f>
        <v>30598.0</v>
      </c>
    </row>
    <row r="39">
      <c r="A39" s="21" t="s">
        <v>60</v>
      </c>
      <c r="B39" s="22" t="s">
        <v>27</v>
      </c>
      <c r="C39" s="22" t="s">
        <v>28</v>
      </c>
      <c r="D39" s="23"/>
      <c r="E39" s="26"/>
      <c r="F39" s="24"/>
      <c r="G39" s="26"/>
      <c r="H39" s="25"/>
      <c r="I39" s="26"/>
      <c r="J39" s="23"/>
      <c r="K39" s="26"/>
      <c r="L39" s="24"/>
      <c r="M39" s="26"/>
      <c r="N39" s="25"/>
      <c r="O39" s="26"/>
      <c r="P39" s="27"/>
      <c r="Q39" s="28"/>
      <c r="R39" s="29"/>
      <c r="S39" s="23"/>
      <c r="T39" s="26"/>
      <c r="U39" s="24"/>
      <c r="V39" s="26"/>
      <c r="W39" s="25"/>
      <c r="X39" s="26"/>
      <c r="Y39" s="23"/>
      <c r="Z39" s="26"/>
      <c r="AA39" s="24"/>
      <c r="AB39" s="26"/>
      <c r="AC39" s="25"/>
      <c r="AD39" s="26"/>
    </row>
    <row r="40">
      <c r="A40" s="21" t="s">
        <v>61</v>
      </c>
      <c r="B40" s="22" t="s">
        <v>27</v>
      </c>
      <c r="C40" s="22" t="s">
        <v>28</v>
      </c>
      <c r="D40" s="23"/>
      <c r="E40" s="26"/>
      <c r="F40" s="24"/>
      <c r="G40" s="26"/>
      <c r="H40" s="25"/>
      <c r="I40" s="26"/>
      <c r="J40" s="23"/>
      <c r="K40" s="26"/>
      <c r="L40" s="24"/>
      <c r="M40" s="26"/>
      <c r="N40" s="25"/>
      <c r="O40" s="26"/>
      <c r="P40" s="27"/>
      <c r="Q40" s="28"/>
      <c r="R40" s="29"/>
      <c r="S40" s="23"/>
      <c r="T40" s="26"/>
      <c r="U40" s="24"/>
      <c r="V40" s="26"/>
      <c r="W40" s="25"/>
      <c r="X40" s="26"/>
      <c r="Y40" s="23"/>
      <c r="Z40" s="26"/>
      <c r="AA40" s="24"/>
      <c r="AB40" s="26"/>
      <c r="AC40" s="25"/>
      <c r="AD40" s="26"/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2019-03-19T11:56:36Z</dcterms:modified>
</cp:coreProperties>
</file>