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<sst xmlns="http://schemas.openxmlformats.org/spreadsheetml/2006/main" count="412" uniqueCount="58">
  <si>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</si>
  <si>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</si>
  <si>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</si>
  <si>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</si>
  <si>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</si>
  <si>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</si>
  <si>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</si>
  <si>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</si>
  <si>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</si>
  <si>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</si>
  <si>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</si>
  <si>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</si>
  <si>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</si>
  <si>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</si>
  <si>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</si>
  <si>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</si>
  <si>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1.1</t>
  </si>
  <si>
    <t>中期国債先物</t>
  </si>
  <si>
    <t>5-year JGB Futures</t>
  </si>
  <si>
    <t>2</t>
  </si>
  <si>
    <t>3</t>
  </si>
  <si>
    <t>4</t>
  </si>
  <si>
    <t>◎●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</si>
  <si>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</si>
  <si>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</si>
  <si>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</si>
  <si>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</si>
  <si>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</si>
  <si>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</si>
  <si>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</si>
  <si>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</si>
  <si>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</si>
  <si>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</si>
  <si>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</si>
  <si>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</si>
  <si>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</si>
  <si>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</si>
  <si>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</si>
  <si>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</si>
  <si>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</si>
  <si>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</si>
  <si>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</si>
  <si>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</si>
  <si>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</si>
  <si>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</si>
  <si>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</si>
  <si>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</si>
  <si>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</si>
  <si>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</si>
  <si>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</si>
  <si>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</si>
  <si>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</si>
  <si>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●</t>
  </si>
  <si>
    <t>◎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</si>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</sst>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/>
      <c r="E6" s="9"/>
      <c r="F6" s="8"/>
      <c r="G6" s="9"/>
      <c r="H6" s="8"/>
      <c r="I6" s="9"/>
      <c r="J6" s="8"/>
      <c r="K6" s="9"/>
    </row>
    <row r="7">
      <c r="A7" s="6" t="s">
        <v>19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20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21</v>
      </c>
      <c r="B9" s="7" t="s">
        <v>17</v>
      </c>
      <c r="C9" s="7" t="s">
        <v>18</v>
      </c>
      <c r="D9" s="8" t="s">
        <v>22</v>
      </c>
      <c r="E9" s="9" t="str">
        <f>"－"</f>
        <v>－</v>
      </c>
      <c r="F9" s="8" t="s">
        <v>22</v>
      </c>
      <c r="G9" s="9" t="str">
        <f>"－"</f>
        <v>－</v>
      </c>
      <c r="H9" s="8" t="s">
        <v>22</v>
      </c>
      <c r="I9" s="9" t="str">
        <f>"－"</f>
        <v>－</v>
      </c>
      <c r="J9" s="8" t="s">
        <v>22</v>
      </c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/>
      <c r="F21" s="8"/>
      <c r="G21" s="9"/>
      <c r="H21" s="8"/>
      <c r="I21" s="9"/>
      <c r="J21" s="8"/>
      <c r="K21" s="9"/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/>
      <c r="F35" s="8"/>
      <c r="G35" s="9"/>
      <c r="H35" s="8"/>
      <c r="I35" s="9"/>
      <c r="J35" s="8"/>
      <c r="K35" s="9"/>
    </row>
    <row r="36">
      <c r="A36" s="6" t="s">
        <v>49</v>
      </c>
      <c r="B36" s="7" t="s">
        <v>17</v>
      </c>
      <c r="C36" s="7" t="s">
        <v>18</v>
      </c>
      <c r="D36" s="8"/>
      <c r="E36" s="9"/>
      <c r="F36" s="8"/>
      <c r="G36" s="9"/>
      <c r="H36" s="8"/>
      <c r="I36" s="9"/>
      <c r="J36" s="8"/>
      <c r="K36" s="9"/>
    </row>
    <row r="37">
      <c r="A37" s="6" t="s">
        <v>16</v>
      </c>
      <c r="B37" s="7" t="s">
        <v>50</v>
      </c>
      <c r="C37" s="7" t="s">
        <v>51</v>
      </c>
      <c r="D37" s="8"/>
      <c r="E37" s="9"/>
      <c r="F37" s="8"/>
      <c r="G37" s="9"/>
      <c r="H37" s="8"/>
      <c r="I37" s="9"/>
      <c r="J37" s="8"/>
      <c r="K37" s="9"/>
    </row>
    <row r="38">
      <c r="A38" s="6" t="s">
        <v>19</v>
      </c>
      <c r="B38" s="7" t="s">
        <v>50</v>
      </c>
      <c r="C38" s="7" t="s">
        <v>51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20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21</v>
      </c>
      <c r="B40" s="7" t="s">
        <v>50</v>
      </c>
      <c r="C40" s="7" t="s">
        <v>51</v>
      </c>
      <c r="D40" s="8"/>
      <c r="E40" s="9" t="n">
        <f>24191</f>
        <v>24191.0</v>
      </c>
      <c r="F40" s="8"/>
      <c r="G40" s="9" t="n">
        <f>3675147720000</f>
        <v>3.67514772E12</v>
      </c>
      <c r="H40" s="8"/>
      <c r="I40" s="9" t="n">
        <f>3527</f>
        <v>3527.0</v>
      </c>
      <c r="J40" s="8"/>
      <c r="K40" s="9" t="n">
        <f>69435</f>
        <v>69435.0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26403</f>
        <v>26403.0</v>
      </c>
      <c r="F41" s="8"/>
      <c r="G41" s="9" t="n">
        <f>4012886350000</f>
        <v>4.01288635E12</v>
      </c>
      <c r="H41" s="8"/>
      <c r="I41" s="9" t="n">
        <f>3769</f>
        <v>3769.0</v>
      </c>
      <c r="J41" s="8"/>
      <c r="K41" s="9" t="n">
        <f>69013</f>
        <v>69013.0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39732</f>
        <v>39732.0</v>
      </c>
      <c r="F42" s="8"/>
      <c r="G42" s="9" t="n">
        <f>6038694460000</f>
        <v>6.03869446E12</v>
      </c>
      <c r="H42" s="8"/>
      <c r="I42" s="9" t="n">
        <f>5019</f>
        <v>5019.0</v>
      </c>
      <c r="J42" s="8" t="s">
        <v>52</v>
      </c>
      <c r="K42" s="9" t="n">
        <f>68565</f>
        <v>68565.0</v>
      </c>
    </row>
    <row r="43">
      <c r="A43" s="6" t="s">
        <v>25</v>
      </c>
      <c r="B43" s="7" t="s">
        <v>50</v>
      </c>
      <c r="C43" s="7" t="s">
        <v>51</v>
      </c>
      <c r="D43" s="8" t="s">
        <v>53</v>
      </c>
      <c r="E43" s="9" t="n">
        <f>42967</f>
        <v>42967.0</v>
      </c>
      <c r="F43" s="8" t="s">
        <v>53</v>
      </c>
      <c r="G43" s="9" t="n">
        <f>6524115870000</f>
        <v>6.52411587E12</v>
      </c>
      <c r="H43" s="8" t="s">
        <v>53</v>
      </c>
      <c r="I43" s="9" t="n">
        <f>5716</f>
        <v>5716.0</v>
      </c>
      <c r="J43" s="8"/>
      <c r="K43" s="9" t="n">
        <f>69436</f>
        <v>69436.0</v>
      </c>
    </row>
    <row r="44">
      <c r="A44" s="6" t="s">
        <v>26</v>
      </c>
      <c r="B44" s="7" t="s">
        <v>50</v>
      </c>
      <c r="C44" s="7" t="s">
        <v>51</v>
      </c>
      <c r="D44" s="8"/>
      <c r="E44" s="9" t="n">
        <f>35606</f>
        <v>35606.0</v>
      </c>
      <c r="F44" s="8"/>
      <c r="G44" s="9" t="n">
        <f>5404183020000</f>
        <v>5.40418302E12</v>
      </c>
      <c r="H44" s="8"/>
      <c r="I44" s="9" t="n">
        <f>5148</f>
        <v>5148.0</v>
      </c>
      <c r="J44" s="8"/>
      <c r="K44" s="9" t="n">
        <f>69204</f>
        <v>69204.0</v>
      </c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29</v>
      </c>
      <c r="B47" s="7" t="s">
        <v>50</v>
      </c>
      <c r="C47" s="7" t="s">
        <v>51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30</v>
      </c>
      <c r="B48" s="7" t="s">
        <v>50</v>
      </c>
      <c r="C48" s="7" t="s">
        <v>51</v>
      </c>
      <c r="D48" s="8"/>
      <c r="E48" s="9" t="n">
        <f>31667</f>
        <v>31667.0</v>
      </c>
      <c r="F48" s="8"/>
      <c r="G48" s="9" t="n">
        <f>4806400870000</f>
        <v>4.80640087E12</v>
      </c>
      <c r="H48" s="8"/>
      <c r="I48" s="9" t="n">
        <f>4006</f>
        <v>4006.0</v>
      </c>
      <c r="J48" s="8"/>
      <c r="K48" s="9" t="n">
        <f>71011</f>
        <v>71011.0</v>
      </c>
    </row>
    <row r="49">
      <c r="A49" s="6" t="s">
        <v>31</v>
      </c>
      <c r="B49" s="7" t="s">
        <v>50</v>
      </c>
      <c r="C49" s="7" t="s">
        <v>51</v>
      </c>
      <c r="D49" s="8"/>
      <c r="E49" s="9" t="n">
        <f>30486</f>
        <v>30486.0</v>
      </c>
      <c r="F49" s="8"/>
      <c r="G49" s="9" t="n">
        <f>4629884280000</f>
        <v>4.62988428E12</v>
      </c>
      <c r="H49" s="8"/>
      <c r="I49" s="9" t="n">
        <f>3421</f>
        <v>3421.0</v>
      </c>
      <c r="J49" s="8"/>
      <c r="K49" s="9" t="n">
        <f>70956</f>
        <v>70956.0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26010</f>
        <v>26010.0</v>
      </c>
      <c r="F50" s="8"/>
      <c r="G50" s="9" t="n">
        <f>3950669420000</f>
        <v>3.95066942E12</v>
      </c>
      <c r="H50" s="8"/>
      <c r="I50" s="9" t="n">
        <f>2896</f>
        <v>2896.0</v>
      </c>
      <c r="J50" s="8"/>
      <c r="K50" s="9" t="n">
        <f>70412</f>
        <v>70412.0</v>
      </c>
    </row>
    <row r="51">
      <c r="A51" s="6" t="s">
        <v>33</v>
      </c>
      <c r="B51" s="7" t="s">
        <v>50</v>
      </c>
      <c r="C51" s="7" t="s">
        <v>51</v>
      </c>
      <c r="D51" s="8"/>
      <c r="E51" s="9" t="n">
        <f>26918</f>
        <v>26918.0</v>
      </c>
      <c r="F51" s="8"/>
      <c r="G51" s="9" t="n">
        <f>4088319610000</f>
        <v>4.08831961E12</v>
      </c>
      <c r="H51" s="8"/>
      <c r="I51" s="9" t="n">
        <f>2364</f>
        <v>2364.0</v>
      </c>
      <c r="J51" s="8"/>
      <c r="K51" s="9" t="n">
        <f>70280</f>
        <v>70280.0</v>
      </c>
    </row>
    <row r="52">
      <c r="A52" s="6" t="s">
        <v>34</v>
      </c>
      <c r="B52" s="7" t="s">
        <v>50</v>
      </c>
      <c r="C52" s="7" t="s">
        <v>51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35</v>
      </c>
      <c r="B53" s="7" t="s">
        <v>50</v>
      </c>
      <c r="C53" s="7" t="s">
        <v>51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36</v>
      </c>
      <c r="B54" s="7" t="s">
        <v>50</v>
      </c>
      <c r="C54" s="7" t="s">
        <v>51</v>
      </c>
      <c r="D54" s="8"/>
      <c r="E54" s="9" t="n">
        <f>35728</f>
        <v>35728.0</v>
      </c>
      <c r="F54" s="8"/>
      <c r="G54" s="9" t="n">
        <f>5419752740000</f>
        <v>5.41975274E12</v>
      </c>
      <c r="H54" s="8"/>
      <c r="I54" s="9" t="n">
        <f>3347</f>
        <v>3347.0</v>
      </c>
      <c r="J54" s="8"/>
      <c r="K54" s="9" t="n">
        <f>70607</f>
        <v>70607.0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33520</f>
        <v>33520.0</v>
      </c>
      <c r="F55" s="8"/>
      <c r="G55" s="9" t="n">
        <f>5086716150000</f>
        <v>5.08671615E12</v>
      </c>
      <c r="H55" s="8"/>
      <c r="I55" s="9" t="n">
        <f>3961</f>
        <v>3961.0</v>
      </c>
      <c r="J55" s="8"/>
      <c r="K55" s="9" t="n">
        <f>69464</f>
        <v>69464.0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37053</f>
        <v>37053.0</v>
      </c>
      <c r="F56" s="8"/>
      <c r="G56" s="9" t="n">
        <f>5628018700000</f>
        <v>5.6280187E12</v>
      </c>
      <c r="H56" s="8"/>
      <c r="I56" s="9" t="n">
        <f>3984</f>
        <v>3984.0</v>
      </c>
      <c r="J56" s="8"/>
      <c r="K56" s="9" t="n">
        <f>69543</f>
        <v>69543.0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22398</f>
        <v>22398.0</v>
      </c>
      <c r="F57" s="8"/>
      <c r="G57" s="9" t="n">
        <f>3404018570000</f>
        <v>3.40401857E12</v>
      </c>
      <c r="H57" s="8" t="s">
        <v>52</v>
      </c>
      <c r="I57" s="9" t="n">
        <f>2117</f>
        <v>2117.0</v>
      </c>
      <c r="J57" s="8"/>
      <c r="K57" s="9" t="n">
        <f>69520</f>
        <v>69520.0</v>
      </c>
    </row>
    <row r="58">
      <c r="A58" s="6" t="s">
        <v>40</v>
      </c>
      <c r="B58" s="7" t="s">
        <v>50</v>
      </c>
      <c r="C58" s="7" t="s">
        <v>51</v>
      </c>
      <c r="D58" s="8"/>
      <c r="E58" s="9" t="n">
        <f>34825</f>
        <v>34825.0</v>
      </c>
      <c r="F58" s="8"/>
      <c r="G58" s="9" t="n">
        <f>5289317060000</f>
        <v>5.28931706E12</v>
      </c>
      <c r="H58" s="8"/>
      <c r="I58" s="9" t="n">
        <f>4209</f>
        <v>4209.0</v>
      </c>
      <c r="J58" s="8"/>
      <c r="K58" s="9" t="n">
        <f>70317</f>
        <v>70317.0</v>
      </c>
    </row>
    <row r="59">
      <c r="A59" s="6" t="s">
        <v>41</v>
      </c>
      <c r="B59" s="7" t="s">
        <v>50</v>
      </c>
      <c r="C59" s="7" t="s">
        <v>51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42</v>
      </c>
      <c r="B60" s="7" t="s">
        <v>50</v>
      </c>
      <c r="C60" s="7" t="s">
        <v>51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43</v>
      </c>
      <c r="B61" s="7" t="s">
        <v>50</v>
      </c>
      <c r="C61" s="7" t="s">
        <v>51</v>
      </c>
      <c r="D61" s="8" t="s">
        <v>52</v>
      </c>
      <c r="E61" s="9" t="n">
        <f>20305</f>
        <v>20305.0</v>
      </c>
      <c r="F61" s="8" t="s">
        <v>52</v>
      </c>
      <c r="G61" s="9" t="n">
        <f>3084384110000</f>
        <v>3.08438411E12</v>
      </c>
      <c r="H61" s="8"/>
      <c r="I61" s="9" t="n">
        <f>2323</f>
        <v>2323.0</v>
      </c>
      <c r="J61" s="8"/>
      <c r="K61" s="9" t="n">
        <f>68676</f>
        <v>68676.0</v>
      </c>
    </row>
    <row r="62">
      <c r="A62" s="6" t="s">
        <v>44</v>
      </c>
      <c r="B62" s="7" t="s">
        <v>50</v>
      </c>
      <c r="C62" s="7" t="s">
        <v>51</v>
      </c>
      <c r="D62" s="8"/>
      <c r="E62" s="9" t="n">
        <f>21771</f>
        <v>21771.0</v>
      </c>
      <c r="F62" s="8"/>
      <c r="G62" s="9" t="n">
        <f>3308285790000</f>
        <v>3.30828579E12</v>
      </c>
      <c r="H62" s="8"/>
      <c r="I62" s="9" t="n">
        <f>4195</f>
        <v>4195.0</v>
      </c>
      <c r="J62" s="8"/>
      <c r="K62" s="9" t="n">
        <f>69463</f>
        <v>69463.0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23363</f>
        <v>23363.0</v>
      </c>
      <c r="F63" s="8"/>
      <c r="G63" s="9" t="n">
        <f>3549847470000</f>
        <v>3.54984747E12</v>
      </c>
      <c r="H63" s="8"/>
      <c r="I63" s="9" t="n">
        <f>3698</f>
        <v>3698.0</v>
      </c>
      <c r="J63" s="8"/>
      <c r="K63" s="9" t="n">
        <f>70359</f>
        <v>70359.0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25191</f>
        <v>25191.0</v>
      </c>
      <c r="F64" s="8"/>
      <c r="G64" s="9" t="n">
        <f>3827003890000</f>
        <v>3.82700389E12</v>
      </c>
      <c r="H64" s="8"/>
      <c r="I64" s="9" t="n">
        <f>3360</f>
        <v>3360.0</v>
      </c>
      <c r="J64" s="8"/>
      <c r="K64" s="9" t="n">
        <f>71196</f>
        <v>71196.0</v>
      </c>
    </row>
    <row r="65">
      <c r="A65" s="6" t="s">
        <v>47</v>
      </c>
      <c r="B65" s="7" t="s">
        <v>50</v>
      </c>
      <c r="C65" s="7" t="s">
        <v>51</v>
      </c>
      <c r="D65" s="8"/>
      <c r="E65" s="9" t="n">
        <f>40998</f>
        <v>40998.0</v>
      </c>
      <c r="F65" s="8"/>
      <c r="G65" s="9" t="n">
        <f>6225650110000</f>
        <v>6.22565011E12</v>
      </c>
      <c r="H65" s="8"/>
      <c r="I65" s="9" t="n">
        <f>5513</f>
        <v>5513.0</v>
      </c>
      <c r="J65" s="8" t="s">
        <v>53</v>
      </c>
      <c r="K65" s="9" t="n">
        <f>73738</f>
        <v>73738.0</v>
      </c>
    </row>
    <row r="66">
      <c r="A66" s="6" t="s">
        <v>48</v>
      </c>
      <c r="B66" s="7" t="s">
        <v>50</v>
      </c>
      <c r="C66" s="7" t="s">
        <v>51</v>
      </c>
      <c r="D66" s="8"/>
      <c r="E66" s="9"/>
      <c r="F66" s="8"/>
      <c r="G66" s="9"/>
      <c r="H66" s="8"/>
      <c r="I66" s="9"/>
      <c r="J66" s="8"/>
      <c r="K66" s="9"/>
    </row>
    <row r="67">
      <c r="A67" s="6" t="s">
        <v>49</v>
      </c>
      <c r="B67" s="7" t="s">
        <v>50</v>
      </c>
      <c r="C67" s="7" t="s">
        <v>51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16</v>
      </c>
      <c r="B68" s="7" t="s">
        <v>54</v>
      </c>
      <c r="C68" s="7" t="s">
        <v>55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19</v>
      </c>
      <c r="B69" s="7" t="s">
        <v>54</v>
      </c>
      <c r="C69" s="7" t="s">
        <v>55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20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21</v>
      </c>
      <c r="B71" s="7" t="s">
        <v>54</v>
      </c>
      <c r="C71" s="7" t="s">
        <v>55</v>
      </c>
      <c r="D71" s="8" t="s">
        <v>52</v>
      </c>
      <c r="E71" s="9" t="str">
        <f>"－"</f>
        <v>－</v>
      </c>
      <c r="F71" s="8" t="s">
        <v>52</v>
      </c>
      <c r="G71" s="9" t="str">
        <f>"－"</f>
        <v>－</v>
      </c>
      <c r="H71" s="8" t="s">
        <v>52</v>
      </c>
      <c r="I71" s="9" t="str">
        <f>"－"</f>
        <v>－</v>
      </c>
      <c r="J71" s="8" t="s">
        <v>52</v>
      </c>
      <c r="K71" s="9" t="n">
        <f>28</f>
        <v>28.0</v>
      </c>
    </row>
    <row r="72">
      <c r="A72" s="6" t="s">
        <v>23</v>
      </c>
      <c r="B72" s="7" t="s">
        <v>54</v>
      </c>
      <c r="C72" s="7" t="s">
        <v>55</v>
      </c>
      <c r="D72" s="8" t="s">
        <v>53</v>
      </c>
      <c r="E72" s="9" t="n">
        <f>7</f>
        <v>7.0</v>
      </c>
      <c r="F72" s="8" t="s">
        <v>53</v>
      </c>
      <c r="G72" s="9" t="n">
        <f>106411500</f>
        <v>1.064115E8</v>
      </c>
      <c r="H72" s="8"/>
      <c r="I72" s="9" t="str">
        <f>"－"</f>
        <v>－</v>
      </c>
      <c r="J72" s="8"/>
      <c r="K72" s="9" t="n">
        <f>31</f>
        <v>31.0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2</f>
        <v>2.0</v>
      </c>
      <c r="F73" s="8"/>
      <c r="G73" s="9" t="n">
        <f>30408500</f>
        <v>3.04085E7</v>
      </c>
      <c r="H73" s="8"/>
      <c r="I73" s="9" t="str">
        <f>"－"</f>
        <v>－</v>
      </c>
      <c r="J73" s="8"/>
      <c r="K73" s="9" t="n">
        <f>33</f>
        <v>33.0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1</f>
        <v>1.0</v>
      </c>
      <c r="F74" s="8"/>
      <c r="G74" s="9" t="n">
        <f>15187000</f>
        <v>1.5187E7</v>
      </c>
      <c r="H74" s="8"/>
      <c r="I74" s="9" t="str">
        <f>"－"</f>
        <v>－</v>
      </c>
      <c r="J74" s="8"/>
      <c r="K74" s="9" t="n">
        <f>33</f>
        <v>33.0</v>
      </c>
    </row>
    <row r="75">
      <c r="A75" s="6" t="s">
        <v>26</v>
      </c>
      <c r="B75" s="7" t="s">
        <v>54</v>
      </c>
      <c r="C75" s="7" t="s">
        <v>55</v>
      </c>
      <c r="D75" s="8"/>
      <c r="E75" s="9" t="n">
        <f>5</f>
        <v>5.0</v>
      </c>
      <c r="F75" s="8"/>
      <c r="G75" s="9" t="n">
        <f>75881000</f>
        <v>7.5881E7</v>
      </c>
      <c r="H75" s="8"/>
      <c r="I75" s="9" t="str">
        <f>"－"</f>
        <v>－</v>
      </c>
      <c r="J75" s="8"/>
      <c r="K75" s="9" t="n">
        <f>32</f>
        <v>32.0</v>
      </c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29</v>
      </c>
      <c r="B78" s="7" t="s">
        <v>54</v>
      </c>
      <c r="C78" s="7" t="s">
        <v>55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30</v>
      </c>
      <c r="B79" s="7" t="s">
        <v>54</v>
      </c>
      <c r="C79" s="7" t="s">
        <v>55</v>
      </c>
      <c r="D79" s="8"/>
      <c r="E79" s="9" t="str">
        <f>"－"</f>
        <v>－</v>
      </c>
      <c r="F79" s="8"/>
      <c r="G79" s="9" t="str">
        <f>"－"</f>
        <v>－</v>
      </c>
      <c r="H79" s="8"/>
      <c r="I79" s="9" t="str">
        <f>"－"</f>
        <v>－</v>
      </c>
      <c r="J79" s="8"/>
      <c r="K79" s="9" t="n">
        <f>32</f>
        <v>32.0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5</f>
        <v>5.0</v>
      </c>
      <c r="F80" s="8"/>
      <c r="G80" s="9" t="n">
        <f>75948000</f>
        <v>7.5948E7</v>
      </c>
      <c r="H80" s="8"/>
      <c r="I80" s="9" t="str">
        <f>"－"</f>
        <v>－</v>
      </c>
      <c r="J80" s="8"/>
      <c r="K80" s="9" t="n">
        <f>34</f>
        <v>34.0</v>
      </c>
    </row>
    <row r="81">
      <c r="A81" s="6" t="s">
        <v>32</v>
      </c>
      <c r="B81" s="7" t="s">
        <v>54</v>
      </c>
      <c r="C81" s="7" t="s">
        <v>55</v>
      </c>
      <c r="D81" s="8"/>
      <c r="E81" s="9" t="str">
        <f>"－"</f>
        <v>－</v>
      </c>
      <c r="F81" s="8"/>
      <c r="G81" s="9" t="str">
        <f>"－"</f>
        <v>－</v>
      </c>
      <c r="H81" s="8"/>
      <c r="I81" s="9" t="str">
        <f>"－"</f>
        <v>－</v>
      </c>
      <c r="J81" s="8"/>
      <c r="K81" s="9" t="n">
        <f>34</f>
        <v>34.0</v>
      </c>
    </row>
    <row r="82">
      <c r="A82" s="6" t="s">
        <v>33</v>
      </c>
      <c r="B82" s="7" t="s">
        <v>54</v>
      </c>
      <c r="C82" s="7" t="s">
        <v>55</v>
      </c>
      <c r="D82" s="8"/>
      <c r="E82" s="9" t="n">
        <f>3</f>
        <v>3.0</v>
      </c>
      <c r="F82" s="8"/>
      <c r="G82" s="9" t="n">
        <f>45560500</f>
        <v>4.55605E7</v>
      </c>
      <c r="H82" s="8"/>
      <c r="I82" s="9" t="str">
        <f>"－"</f>
        <v>－</v>
      </c>
      <c r="J82" s="8"/>
      <c r="K82" s="9" t="n">
        <f>36</f>
        <v>36.0</v>
      </c>
    </row>
    <row r="83">
      <c r="A83" s="6" t="s">
        <v>34</v>
      </c>
      <c r="B83" s="7" t="s">
        <v>54</v>
      </c>
      <c r="C83" s="7" t="s">
        <v>55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35</v>
      </c>
      <c r="B84" s="7" t="s">
        <v>54</v>
      </c>
      <c r="C84" s="7" t="s">
        <v>55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36</v>
      </c>
      <c r="B85" s="7" t="s">
        <v>54</v>
      </c>
      <c r="C85" s="7" t="s">
        <v>55</v>
      </c>
      <c r="D85" s="8"/>
      <c r="E85" s="9" t="str">
        <f>"－"</f>
        <v>－</v>
      </c>
      <c r="F85" s="8"/>
      <c r="G85" s="9" t="str">
        <f>"－"</f>
        <v>－</v>
      </c>
      <c r="H85" s="8"/>
      <c r="I85" s="9" t="str">
        <f>"－"</f>
        <v>－</v>
      </c>
      <c r="J85" s="8"/>
      <c r="K85" s="9" t="n">
        <f>36</f>
        <v>36.0</v>
      </c>
    </row>
    <row r="86">
      <c r="A86" s="6" t="s">
        <v>37</v>
      </c>
      <c r="B86" s="7" t="s">
        <v>54</v>
      </c>
      <c r="C86" s="7" t="s">
        <v>55</v>
      </c>
      <c r="D86" s="8"/>
      <c r="E86" s="9" t="n">
        <f>2</f>
        <v>2.0</v>
      </c>
      <c r="F86" s="8"/>
      <c r="G86" s="9" t="n">
        <f>30354000</f>
        <v>3.0354E7</v>
      </c>
      <c r="H86" s="8"/>
      <c r="I86" s="9" t="str">
        <f>"－"</f>
        <v>－</v>
      </c>
      <c r="J86" s="8"/>
      <c r="K86" s="9" t="n">
        <f>37</f>
        <v>37.0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4</f>
        <v>4.0</v>
      </c>
      <c r="F87" s="8"/>
      <c r="G87" s="9" t="n">
        <f>60772000</f>
        <v>6.0772E7</v>
      </c>
      <c r="H87" s="8" t="s">
        <v>53</v>
      </c>
      <c r="I87" s="9" t="n">
        <f>2</f>
        <v>2.0</v>
      </c>
      <c r="J87" s="8" t="s">
        <v>53</v>
      </c>
      <c r="K87" s="9" t="n">
        <f>40</f>
        <v>40.0</v>
      </c>
    </row>
    <row r="88">
      <c r="A88" s="6" t="s">
        <v>39</v>
      </c>
      <c r="B88" s="7" t="s">
        <v>54</v>
      </c>
      <c r="C88" s="7" t="s">
        <v>55</v>
      </c>
      <c r="D88" s="8"/>
      <c r="E88" s="9" t="n">
        <f>7</f>
        <v>7.0</v>
      </c>
      <c r="F88" s="8"/>
      <c r="G88" s="9" t="n">
        <f>106392000</f>
        <v>1.06392E8</v>
      </c>
      <c r="H88" s="8"/>
      <c r="I88" s="9" t="str">
        <f>"－"</f>
        <v>－</v>
      </c>
      <c r="J88" s="8"/>
      <c r="K88" s="9" t="n">
        <f>39</f>
        <v>39.0</v>
      </c>
    </row>
    <row r="89">
      <c r="A89" s="6" t="s">
        <v>40</v>
      </c>
      <c r="B89" s="7" t="s">
        <v>54</v>
      </c>
      <c r="C89" s="7" t="s">
        <v>55</v>
      </c>
      <c r="D89" s="8"/>
      <c r="E89" s="9" t="n">
        <f>2</f>
        <v>2.0</v>
      </c>
      <c r="F89" s="8"/>
      <c r="G89" s="9" t="n">
        <f>30370000</f>
        <v>3.037E7</v>
      </c>
      <c r="H89" s="8"/>
      <c r="I89" s="9" t="str">
        <f>"－"</f>
        <v>－</v>
      </c>
      <c r="J89" s="8"/>
      <c r="K89" s="9" t="n">
        <f>37</f>
        <v>37.0</v>
      </c>
    </row>
    <row r="90">
      <c r="A90" s="6" t="s">
        <v>41</v>
      </c>
      <c r="B90" s="7" t="s">
        <v>54</v>
      </c>
      <c r="C90" s="7" t="s">
        <v>55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42</v>
      </c>
      <c r="B91" s="7" t="s">
        <v>54</v>
      </c>
      <c r="C91" s="7" t="s">
        <v>55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43</v>
      </c>
      <c r="B92" s="7" t="s">
        <v>54</v>
      </c>
      <c r="C92" s="7" t="s">
        <v>55</v>
      </c>
      <c r="D92" s="8"/>
      <c r="E92" s="9" t="str">
        <f>"－"</f>
        <v>－</v>
      </c>
      <c r="F92" s="8"/>
      <c r="G92" s="9" t="str">
        <f>"－"</f>
        <v>－</v>
      </c>
      <c r="H92" s="8"/>
      <c r="I92" s="9" t="str">
        <f>"－"</f>
        <v>－</v>
      </c>
      <c r="J92" s="8"/>
      <c r="K92" s="9" t="n">
        <f>37</f>
        <v>37.0</v>
      </c>
    </row>
    <row r="93">
      <c r="A93" s="6" t="s">
        <v>44</v>
      </c>
      <c r="B93" s="7" t="s">
        <v>54</v>
      </c>
      <c r="C93" s="7" t="s">
        <v>55</v>
      </c>
      <c r="D93" s="8"/>
      <c r="E93" s="9" t="n">
        <f>1</f>
        <v>1.0</v>
      </c>
      <c r="F93" s="8"/>
      <c r="G93" s="9" t="n">
        <f>15197000</f>
        <v>1.5197E7</v>
      </c>
      <c r="H93" s="8"/>
      <c r="I93" s="9" t="str">
        <f>"－"</f>
        <v>－</v>
      </c>
      <c r="J93" s="8"/>
      <c r="K93" s="9" t="n">
        <f>38</f>
        <v>38.0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1</f>
        <v>1.0</v>
      </c>
      <c r="F94" s="8"/>
      <c r="G94" s="9" t="n">
        <f>15193000</f>
        <v>1.5193E7</v>
      </c>
      <c r="H94" s="8"/>
      <c r="I94" s="9" t="str">
        <f>"－"</f>
        <v>－</v>
      </c>
      <c r="J94" s="8"/>
      <c r="K94" s="9" t="n">
        <f>39</f>
        <v>39.0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2</f>
        <v>2.0</v>
      </c>
      <c r="F95" s="8"/>
      <c r="G95" s="9" t="n">
        <f>30384000</f>
        <v>3.0384E7</v>
      </c>
      <c r="H95" s="8"/>
      <c r="I95" s="9" t="str">
        <f>"－"</f>
        <v>－</v>
      </c>
      <c r="J95" s="8"/>
      <c r="K95" s="9" t="n">
        <f>38</f>
        <v>38.0</v>
      </c>
    </row>
    <row r="96">
      <c r="A96" s="6" t="s">
        <v>47</v>
      </c>
      <c r="B96" s="7" t="s">
        <v>54</v>
      </c>
      <c r="C96" s="7" t="s">
        <v>55</v>
      </c>
      <c r="D96" s="8"/>
      <c r="E96" s="9" t="n">
        <f>1</f>
        <v>1.0</v>
      </c>
      <c r="F96" s="8"/>
      <c r="G96" s="9" t="n">
        <f>15184000</f>
        <v>1.5184E7</v>
      </c>
      <c r="H96" s="8"/>
      <c r="I96" s="9" t="str">
        <f>"－"</f>
        <v>－</v>
      </c>
      <c r="J96" s="8"/>
      <c r="K96" s="9" t="n">
        <f>37</f>
        <v>37.0</v>
      </c>
    </row>
    <row r="97">
      <c r="A97" s="6" t="s">
        <v>48</v>
      </c>
      <c r="B97" s="7" t="s">
        <v>54</v>
      </c>
      <c r="C97" s="7" t="s">
        <v>55</v>
      </c>
      <c r="D97" s="8"/>
      <c r="E97" s="9"/>
      <c r="F97" s="8"/>
      <c r="G97" s="9"/>
      <c r="H97" s="8"/>
      <c r="I97" s="9"/>
      <c r="J97" s="8"/>
      <c r="K97" s="9"/>
    </row>
    <row r="98">
      <c r="A98" s="6" t="s">
        <v>49</v>
      </c>
      <c r="B98" s="7" t="s">
        <v>54</v>
      </c>
      <c r="C98" s="7" t="s">
        <v>55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16</v>
      </c>
      <c r="B99" s="7" t="s">
        <v>56</v>
      </c>
      <c r="C99" s="7" t="s">
        <v>57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19</v>
      </c>
      <c r="B100" s="7" t="s">
        <v>56</v>
      </c>
      <c r="C100" s="7" t="s">
        <v>57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20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21</v>
      </c>
      <c r="B102" s="7" t="s">
        <v>56</v>
      </c>
      <c r="C102" s="7" t="s">
        <v>57</v>
      </c>
      <c r="D102" s="8" t="s">
        <v>22</v>
      </c>
      <c r="E102" s="9" t="str">
        <f>"－"</f>
        <v>－</v>
      </c>
      <c r="F102" s="8" t="s">
        <v>22</v>
      </c>
      <c r="G102" s="9" t="str">
        <f>"－"</f>
        <v>－</v>
      </c>
      <c r="H102" s="8" t="s">
        <v>22</v>
      </c>
      <c r="I102" s="9" t="str">
        <f>"－"</f>
        <v>－</v>
      </c>
      <c r="J102" s="8" t="s">
        <v>22</v>
      </c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29</v>
      </c>
      <c r="B109" s="7" t="s">
        <v>56</v>
      </c>
      <c r="C109" s="7" t="s">
        <v>57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35</v>
      </c>
      <c r="B115" s="7" t="s">
        <v>56</v>
      </c>
      <c r="C115" s="7" t="s">
        <v>57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42</v>
      </c>
      <c r="B122" s="7" t="s">
        <v>56</v>
      </c>
      <c r="C122" s="7" t="s">
        <v>57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/>
      <c r="F128" s="8"/>
      <c r="G128" s="9"/>
      <c r="H128" s="8"/>
      <c r="I128" s="9"/>
      <c r="J128" s="8"/>
      <c r="K128" s="9"/>
    </row>
    <row r="129">
      <c r="A129" s="6" t="s">
        <v>49</v>
      </c>
      <c r="B129" s="7" t="s">
        <v>56</v>
      </c>
      <c r="C129" s="7" t="s">
        <v>57</v>
      </c>
      <c r="D129" s="8"/>
      <c r="E129" s="9"/>
      <c r="F129" s="8"/>
      <c r="G129" s="9"/>
      <c r="H129" s="8"/>
      <c r="I129" s="9"/>
      <c r="J129" s="8"/>
      <c r="K129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