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DM0031" r:id="rId1" sheetId="1"/>
  </sheets>
  <definedNames>
    <definedName localSheetId="0" name="_xlnm.Print_Titles">BO_DM0031!$3:$5</definedName>
  </definedNames>
  <calcPr calcId="145621"/>
</workbook>
</file>

<file path=xl/sharedStrings.xml><?xml version="1.0" encoding="utf-8"?>
<sst xmlns="http://schemas.openxmlformats.org/spreadsheetml/2006/main" count="412" uniqueCount="58">
  <si>
    <t>国債先物取引取引状況（日別）</t>
    <phoneticPr fontId="5"/>
  </si>
  <si>
    <t>Trading of JGB Futures (Daily)</t>
    <phoneticPr fontId="5"/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</si>
  <si>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9"/>
  </si>
  <si>
    <t>（単位 units. 円 ￥.）</t>
    <phoneticPr fontId="5"/>
  </si>
  <si>
    <t>月日</t>
  </si>
  <si>
    <t>商品等</t>
    <rPh eb="2" sb="0">
      <t>ショウヒン</t>
    </rPh>
    <rPh eb="3" sb="2">
      <t>ナド</t>
    </rPh>
    <phoneticPr fontId="9"/>
  </si>
  <si>
    <t>Products</t>
    <phoneticPr fontId="9"/>
  </si>
  <si>
    <t>取　引　高</t>
  </si>
  <si>
    <t>取　引　金　額</t>
  </si>
  <si>
    <t>ギ　ブ　・　ア　ッ　プ　数　量</t>
  </si>
  <si>
    <t>建　玉　現　在　高</t>
  </si>
  <si>
    <t>Date</t>
  </si>
  <si>
    <t>Trading Volume</t>
    <phoneticPr fontId="5"/>
  </si>
  <si>
    <t>Trading Value</t>
  </si>
  <si>
    <t>Give Up Volume</t>
  </si>
  <si>
    <t>Open Interest</t>
  </si>
  <si>
    <t>3.1</t>
  </si>
  <si>
    <t>中期国債先物</t>
  </si>
  <si>
    <t>5-year JGB Futures</t>
  </si>
  <si>
    <t>◎●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</si>
  <si>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</si>
  <si>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</si>
  <si>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</si>
  <si>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</si>
  <si>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</si>
  <si>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</si>
  <si>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</si>
  <si>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</si>
  <si>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</si>
  <si>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</si>
  <si>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</si>
  <si>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</si>
  <si>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</si>
  <si>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</si>
  <si>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</si>
  <si>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</si>
  <si>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</si>
  <si>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</si>
  <si>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</si>
  <si>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</si>
  <si>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</si>
  <si>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</si>
  <si>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</si>
  <si>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</si>
  <si>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</si>
  <si>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</si>
  <si>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</si>
  <si>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</si>
  <si>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</si>
  <si>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</si>
  <si>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長期国債先物</t>
  </si>
  <si>
    <t>10-year JGB Futures</t>
  </si>
  <si>
    <t>◎</t>
  </si>
  <si>
    <t>●</t>
  </si>
  <si>
    <t>ミニ長期国債先物</t>
  </si>
  <si>
    <t>mini-10-year JGB Futures</t>
  </si>
  <si>
    <t>超長期国債先物</t>
  </si>
  <si>
    <t>20-year JGB Futures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</si>
</sst>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</numFmts>
  <fonts count="9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9"/>
      <name val="ＭＳ 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40">
    <xf borderId="0" fillId="0" fontId="0" numFmtId="0"/>
    <xf borderId="0" fillId="0" fontId="2" numFmtId="0">
      <alignment vertical="center"/>
    </xf>
    <xf applyAlignment="0" applyBorder="0" applyFill="0" applyFont="0" applyProtection="0" borderId="0" fillId="0" fontId="10" numFmtId="9"/>
    <xf borderId="0" fillId="0" fontId="11" numFmtId="0"/>
    <xf borderId="0" fillId="0" fontId="7" numFmtId="0"/>
    <xf applyAlignment="0" applyBorder="0" applyNumberFormat="0" applyProtection="0" borderId="0" fillId="3" fontId="12" numFmtId="0"/>
    <xf applyAlignment="0" applyBorder="0" applyNumberFormat="0" applyProtection="0" borderId="0" fillId="4" fontId="12" numFmtId="0"/>
    <xf applyAlignment="0" applyBorder="0" applyNumberFormat="0" applyProtection="0" borderId="0" fillId="5" fontId="12" numFmtId="0"/>
    <xf applyAlignment="0" applyBorder="0" applyNumberFormat="0" applyProtection="0" borderId="0" fillId="6" fontId="12" numFmtId="0"/>
    <xf applyAlignment="0" applyBorder="0" applyNumberFormat="0" applyProtection="0" borderId="0" fillId="7" fontId="12" numFmtId="0"/>
    <xf applyAlignment="0" applyBorder="0" applyNumberFormat="0" applyProtection="0" borderId="0" fillId="8" fontId="12" numFmtId="0"/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9" fontId="12" numFmtId="0"/>
    <xf applyAlignment="0" applyBorder="0" applyNumberFormat="0" applyProtection="0" borderId="0" fillId="10" fontId="12" numFmtId="0"/>
    <xf applyAlignment="0" applyBorder="0" applyNumberFormat="0" applyProtection="0" borderId="0" fillId="11" fontId="12" numFmtId="0"/>
    <xf applyAlignment="0" applyBorder="0" applyNumberFormat="0" applyProtection="0" borderId="0" fillId="6" fontId="12" numFmtId="0"/>
    <xf applyAlignment="0" applyBorder="0" applyNumberFormat="0" applyProtection="0" borderId="0" fillId="9" fontId="12" numFmtId="0"/>
    <xf applyAlignment="0" applyBorder="0" applyNumberFormat="0" applyProtection="0" borderId="0" fillId="12" fontId="12" numFmtId="0"/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3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14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7" fontId="14" numFmtId="0"/>
    <xf applyAlignment="0" applyBorder="0" applyNumberFormat="0" applyProtection="0" borderId="0" fillId="18" fontId="14" numFmtId="0"/>
    <xf applyAlignment="0" applyBorder="0" applyNumberFormat="0" applyProtection="0" borderId="0" fillId="19" fontId="14" numFmtId="0"/>
    <xf applyAlignment="0" applyBorder="0" applyNumberFormat="0" applyProtection="0" borderId="0" fillId="14" fontId="14" numFmtId="0"/>
    <xf applyAlignment="0" applyBorder="0" applyNumberFormat="0" applyProtection="0" borderId="0" fillId="15" fontId="14" numFmtId="0"/>
    <xf applyAlignment="0" applyBorder="0" applyNumberFormat="0" applyProtection="0" borderId="0" fillId="20" fontId="14" numFmtId="0"/>
    <xf borderId="0" fillId="0" fontId="16" numFmtId="0">
      <alignment horizontal="center" wrapText="1"/>
      <protection locked="0"/>
    </xf>
    <xf borderId="0" fillId="0" fontId="17" numFmtId="0"/>
    <xf applyAlignment="0" applyBorder="0" applyNumberFormat="0" applyProtection="0" borderId="0" fillId="4" fontId="18" numFmtId="0"/>
    <xf applyAlignment="0" applyBorder="0" applyFill="0" applyNumberFormat="0" applyProtection="0" borderId="0" fillId="0" fontId="19" numFmtId="0"/>
    <xf applyAlignment="0" applyBorder="0" applyFill="0" borderId="0" fillId="0" fontId="12" numFmtId="176"/>
    <xf applyAlignment="0" applyBorder="0" applyFill="0" borderId="0" fillId="0" fontId="8" numFmtId="177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9" fillId="22" fontId="21" numFmtId="0"/>
    <xf borderId="0" fillId="0" fontId="22" numFmtId="0">
      <alignment vertical="top" wrapText="1"/>
    </xf>
    <xf applyAlignment="0" applyBorder="0" applyFill="0" applyFont="0" applyProtection="0" borderId="0" fillId="0" fontId="23" numFmtId="41"/>
    <xf applyAlignment="0" applyBorder="0" applyFill="0" applyFont="0" applyProtection="0" borderId="0" fillId="0" fontId="23" numFmtId="43"/>
    <xf applyAlignment="0" applyBorder="0" applyFill="0" applyFont="0" applyProtection="0" borderId="0" fillId="0" fontId="23" numFmtId="178"/>
    <xf applyAlignment="0" applyBorder="0" applyFill="0" applyFont="0" applyProtection="0" borderId="0" fillId="0" fontId="23" numFmtId="179"/>
    <xf borderId="0" fillId="0" fontId="24" numFmtId="0">
      <alignment horizontal="left"/>
    </xf>
    <xf applyAlignment="0" applyBorder="0" applyFill="0" applyNumberFormat="0" applyProtection="0" borderId="0" fillId="0" fontId="25" numFmtId="0"/>
    <xf applyAlignment="0" applyBorder="0" applyNumberFormat="0" applyProtection="0" borderId="0" fillId="5" fontId="26" numFmtId="0"/>
    <xf applyAlignment="0" applyBorder="0" applyNumberFormat="0" applyProtection="0" borderId="0" fillId="23" fontId="27" numFmtId="38"/>
    <xf borderId="0" fillId="24" fontId="28" numFmtId="0"/>
    <xf applyAlignment="0" applyNumberFormat="0" applyProtection="0" borderId="10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applyAlignment="0" applyFill="0" applyNumberFormat="0" applyProtection="0" borderId="12" fillId="0" fontId="30" numFmtId="0"/>
    <xf applyAlignment="0" applyFill="0" applyNumberFormat="0" applyProtection="0" borderId="13" fillId="0" fontId="31" numFmtId="0"/>
    <xf applyAlignment="0" applyFill="0" applyNumberFormat="0" applyProtection="0" borderId="14" fillId="0" fontId="32" numFmtId="0"/>
    <xf applyAlignment="0" applyBorder="0" applyFill="0" applyNumberFormat="0" applyProtection="0" borderId="0" fillId="0" fontId="32" numFmtId="0"/>
    <xf applyBorder="0" borderId="0" fillId="0" fontId="8" numFmtId="0"/>
    <xf applyAlignment="0" applyNumberFormat="0" applyProtection="0" borderId="8" fillId="8" fontId="33" numFmtId="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borderId="0" fillId="0" fontId="8" numFmtId="0"/>
    <xf applyAlignment="0" applyFill="0" applyNumberFormat="0" applyProtection="0" borderId="16" fillId="0" fontId="34" numFmtId="0"/>
    <xf applyAlignment="0" applyBorder="0" applyFill="0" applyFont="0" applyProtection="0" borderId="0" fillId="0" fontId="35" numFmtId="38"/>
    <xf applyAlignment="0" applyBorder="0" applyFill="0" applyFont="0" applyProtection="0" borderId="0" fillId="0" fontId="35" numFmtId="40"/>
    <xf applyAlignment="0" applyBorder="0" applyFill="0" applyFont="0" applyProtection="0" borderId="0" fillId="0" fontId="35" numFmtId="180"/>
    <xf applyAlignment="0" applyBorder="0" applyFill="0" applyFont="0" applyProtection="0" borderId="0" fillId="0" fontId="35" numFmtId="181"/>
    <xf applyAlignment="0" applyBorder="0" applyNumberFormat="0" applyProtection="0" borderId="0" fillId="26" fontId="36" numFmtId="0"/>
    <xf borderId="0" fillId="0" fontId="37" numFmtId="37"/>
    <xf borderId="0" fillId="0" fontId="38" numFmtId="182"/>
    <xf borderId="0" fillId="0" fontId="8" numFmtId="183"/>
    <xf borderId="0" fillId="0" fontId="8" numFmtId="183"/>
    <xf borderId="0" fillId="0" fontId="38" numFmtId="182"/>
    <xf borderId="0" fillId="0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borderId="0" fillId="0" fontId="16" numFmtId="14">
      <alignment horizontal="center" wrapText="1"/>
      <protection locked="0"/>
    </xf>
    <xf applyAlignment="0" applyBorder="0" applyFill="0" applyFont="0" applyProtection="0" borderId="0" fillId="0" fontId="23" numFmtId="10"/>
    <xf borderId="0" fillId="0" fontId="24" numFmtId="4">
      <alignment horizontal="right"/>
    </xf>
    <xf applyAlignment="0" applyBorder="0" applyFill="0" applyFont="0" applyNumberFormat="0" applyProtection="0" borderId="0" fillId="0" fontId="40" numFmtId="0">
      <alignment horizontal="left"/>
    </xf>
    <xf borderId="19" fillId="0" fontId="41" numFmtId="0">
      <alignment horizontal="center"/>
    </xf>
    <xf applyAlignment="0" applyBorder="0" applyFill="0" applyFont="0" applyNumberFormat="0" borderId="0" fillId="0" fontId="42" numFmtId="0"/>
    <xf borderId="0" fillId="0" fontId="43" numFmtId="4">
      <alignment horizontal="right"/>
    </xf>
    <xf borderId="0" fillId="0" fontId="44" numFmtId="0">
      <alignment horizontal="left"/>
    </xf>
    <xf borderId="0" fillId="0" fontId="45" numFmtId="0"/>
    <xf borderId="0" fillId="0" fontId="46" numFmtId="0">
      <alignment horizontal="center"/>
    </xf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Border="0" applyFill="0" applyNumberFormat="0" applyProtection="0" borderId="0" fillId="0" fontId="48" numFmtId="0"/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borderId="0" fillId="0" fontId="49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borderId="0" fillId="0" fontId="52" numFmtId="0"/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Fill="0" applyFont="0" applyProtection="0" borderId="0" fillId="0" fontId="7" numFmtId="9"/>
    <xf applyAlignment="0" applyBorder="0" applyFill="0" applyFont="0" applyProtection="0" borderId="0" fillId="0" fontId="7" numFmtId="9">
      <alignment vertical="center"/>
    </xf>
    <xf applyAlignment="0" applyBorder="0" applyFill="0" applyFont="0" applyProtection="0" borderId="0" fillId="0" fontId="7" numFmtId="9"/>
    <xf applyAlignment="0" applyBorder="0" applyFill="0" applyNumberFormat="0" applyProtection="0" borderId="0" fillId="0" fontId="54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4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Font="0" applyNumberFormat="0" applyProtection="0" borderId="1" fillId="2" fontId="1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Font="0" applyProtection="0" borderId="0" fillId="0" fontId="23" numFmtId="43"/>
    <xf applyAlignment="0" applyBorder="0" applyFill="0" applyFont="0" applyProtection="0" borderId="0" fillId="0" fontId="62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63" numFmtId="38">
      <alignment vertical="center"/>
    </xf>
    <xf applyAlignment="0" applyBorder="0" applyFill="0" applyFont="0" applyProtection="0" borderId="0" fillId="0" fontId="64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4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23" numFmtId="184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borderId="0" fillId="0" fontId="69" numFmtId="0"/>
    <xf applyBorder="0" applyFill="0" applyNumberFormat="0" applyProtection="0" borderId="21" fillId="28" fontId="70" numFmtId="49"/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borderId="0" fillId="0" fontId="58" numFmtId="185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23" numFmtId="186"/>
    <xf applyAlignment="0" applyBorder="0" applyFill="0" applyFont="0" applyProtection="0" borderId="0" fillId="0" fontId="23" numFmtId="187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7" numFmtId="6"/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7" numFmtId="6"/>
    <xf applyAlignment="0" applyBorder="0" applyFill="0" applyFont="0" applyProtection="0" borderId="0" fillId="0" fontId="8" numFmtId="6">
      <alignment vertical="center"/>
    </xf>
    <xf applyAlignment="0" applyBorder="0" applyFill="0" applyFont="0" applyProtection="0" borderId="0" fillId="0" fontId="7" numFmtId="6"/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3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10" numFmtId="0"/>
    <xf borderId="0" fillId="0" fontId="63" numFmtId="0">
      <alignment vertical="center"/>
    </xf>
    <xf borderId="0" fillId="0" fontId="10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78" numFmtId="0">
      <alignment vertical="center"/>
    </xf>
    <xf borderId="0" fillId="0" fontId="65" numFmtId="0">
      <alignment vertical="center"/>
    </xf>
    <xf borderId="0" fillId="0" fontId="7" numFmtId="0"/>
    <xf borderId="0" fillId="0" fontId="7" numFmtId="0"/>
    <xf borderId="0" fillId="0" fontId="7" numFmtId="0"/>
    <xf borderId="0" fillId="0" fontId="1" numFmtId="0">
      <alignment vertical="center"/>
    </xf>
    <xf borderId="0" fillId="0" fontId="79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/>
    <xf borderId="0" fillId="0" fontId="65" numFmtId="0"/>
    <xf borderId="0" fillId="0" fontId="65" numFmtId="0">
      <alignment vertical="center"/>
    </xf>
    <xf borderId="0" fillId="0" fontId="80" numFmtId="0">
      <alignment vertical="center"/>
    </xf>
    <xf borderId="0" fillId="0" fontId="65" numFmtId="0"/>
    <xf borderId="0" fillId="0" fontId="80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/>
    <xf borderId="0" fillId="0" fontId="81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10" numFmtId="0"/>
    <xf borderId="0" fillId="0" fontId="65" numFmtId="0">
      <alignment vertical="center"/>
    </xf>
    <xf borderId="0" fillId="0" fontId="65" numFmtId="0">
      <alignment vertical="center"/>
    </xf>
    <xf borderId="0" fillId="0" fontId="10" numFmtId="0"/>
    <xf borderId="0" fillId="0" fontId="63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8" numFmtId="0">
      <alignment vertical="center"/>
    </xf>
    <xf borderId="0" fillId="0" fontId="82" numFmtId="0"/>
    <xf borderId="0" fillId="0" fontId="65" numFmtId="0"/>
    <xf borderId="0" fillId="0" fontId="8" numFmtId="0">
      <alignment vertical="center"/>
    </xf>
    <xf borderId="0" fillId="0" fontId="65" numFmtId="0">
      <alignment vertical="center"/>
    </xf>
    <xf borderId="0" fillId="0" fontId="65" numFmtId="0"/>
    <xf borderId="0" fillId="0" fontId="7" numFmtId="0">
      <alignment vertical="center"/>
    </xf>
    <xf borderId="0" fillId="0" fontId="8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6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10" numFmtId="0"/>
    <xf borderId="0" fillId="0" fontId="78" numFmtId="0">
      <alignment vertical="center"/>
    </xf>
    <xf borderId="0" fillId="0" fontId="10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" numFmtId="0"/>
    <xf borderId="0" fillId="0" fontId="7" numFmtId="0"/>
    <xf borderId="0" fillId="0" fontId="13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65" numFmtId="0"/>
    <xf borderId="0" fillId="0" fontId="65" numFmtId="0"/>
    <xf borderId="0" fillId="0" fontId="7" numFmtId="0"/>
    <xf borderId="0" fillId="0" fontId="7" numFmtId="0">
      <alignment vertical="center"/>
    </xf>
    <xf borderId="0" fillId="0" fontId="63" numFmtId="0">
      <alignment vertical="center"/>
    </xf>
    <xf borderId="0" fillId="0" fontId="82" numFmtId="0"/>
    <xf borderId="0" fillId="0" fontId="63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/>
    <xf borderId="0" fillId="0" fontId="7" numFmtId="0"/>
    <xf borderId="0" fillId="0" fontId="7" numFmtId="0"/>
    <xf borderId="0" fillId="0" fontId="82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/>
    <xf borderId="0" fillId="0" fontId="82" numFmtId="0"/>
    <xf borderId="0" fillId="0" fontId="7" numFmtId="0"/>
    <xf borderId="0" fillId="0" fontId="82" numFmtId="0"/>
    <xf borderId="0" fillId="0" fontId="13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3" numFmtId="0">
      <alignment vertical="center"/>
    </xf>
    <xf borderId="0" fillId="0" fontId="7" numFmtId="0"/>
    <xf borderId="0" fillId="0" fontId="7" numFmtId="0"/>
    <xf borderId="0" fillId="0" fontId="65" numFmtId="0"/>
    <xf borderId="0" fillId="0" fontId="65" numFmtId="0"/>
    <xf borderId="0" fillId="0" fontId="7" numFmtId="0"/>
    <xf borderId="0" fillId="0" fontId="7" numFmtId="0"/>
    <xf borderId="0" fillId="0" fontId="8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63" numFmtId="0"/>
    <xf borderId="0" fillId="0" fontId="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8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1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1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6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81" numFmtId="0">
      <alignment vertical="center"/>
    </xf>
    <xf borderId="0" fillId="0" fontId="7" numFmtId="0"/>
    <xf borderId="0" fillId="0" fontId="7" numFmtId="0">
      <alignment vertical="center"/>
    </xf>
    <xf borderId="0" fillId="0" fontId="81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6" numFmtId="0">
      <alignment vertical="center"/>
    </xf>
    <xf borderId="0" fillId="0" fontId="86" numFmtId="0">
      <alignment vertical="center"/>
    </xf>
    <xf borderId="0" fillId="0" fontId="7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10" numFmtId="0"/>
    <xf borderId="0" fillId="0" fontId="86" numFmtId="0">
      <alignment vertical="center"/>
    </xf>
    <xf borderId="0" fillId="0" fontId="10" numFmtId="0"/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7" numFmtId="0"/>
    <xf borderId="0" fillId="0" fontId="88" numFmtId="0"/>
    <xf borderId="0" fillId="0" fontId="52" numFmtId="0"/>
    <xf applyBorder="0" applyFill="0" borderId="0" fillId="0" fontId="76" numFmtId="49"/>
    <xf borderId="0" fillId="0" fontId="89" numFmtId="188"/>
    <xf borderId="0" fillId="0" fontId="90" numFmtId="0"/>
    <xf borderId="0" fillId="0" fontId="91" numFmtId="0"/>
    <xf borderId="0" fillId="0" fontId="90" numFmtId="0"/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borderId="0" fillId="0" fontId="7" numFmtId="0"/>
  </cellStyleXfs>
  <cellXfs count="17">
    <xf borderId="0" fillId="0" fontId="0" numFmtId="0" xfId="0"/>
    <xf applyFont="1" borderId="0" fillId="0" fontId="6" numFmtId="0" xfId="1">
      <alignment vertical="center"/>
    </xf>
    <xf applyFill="1" applyFont="1" borderId="0" fillId="0" fontId="6" numFmtId="0" xfId="1">
      <alignment vertical="center"/>
    </xf>
    <xf applyAlignment="1" applyBorder="1" applyFill="1" applyFont="1" applyNumberFormat="1" borderId="2" fillId="0" fontId="8" numFmtId="0" xfId="1">
      <alignment vertical="center" wrapText="1"/>
    </xf>
    <xf applyAlignment="1" applyFill="1" applyFont="1" borderId="0" fillId="0" fontId="8" numFmtId="0" xfId="1">
      <alignment horizontal="right" vertical="center"/>
    </xf>
    <xf applyAlignment="1" applyBorder="1" applyFill="1" applyFont="1" applyNumberFormat="1" borderId="3" fillId="0" fontId="8" numFmtId="0" xfId="1">
      <alignment horizontal="center" vertical="center" wrapText="1"/>
    </xf>
    <xf applyAlignment="1" applyBorder="1" applyFont="1" applyNumberFormat="1" borderId="3" fillId="0" fontId="8" numFmtId="49" xfId="1">
      <alignment horizontal="right" vertical="top" wrapText="1"/>
    </xf>
    <xf applyAlignment="1" applyBorder="1" applyFont="1" applyNumberFormat="1" borderId="3" fillId="0" fontId="8" numFmtId="49" xfId="1">
      <alignment horizontal="left" vertical="top" wrapText="1"/>
    </xf>
    <xf applyAlignment="1" applyBorder="1" applyFont="1" applyNumberFormat="1" borderId="6" fillId="0" fontId="8" numFmtId="49" xfId="1">
      <alignment horizontal="center" vertical="top" wrapText="1"/>
    </xf>
    <xf applyAlignment="1" applyBorder="1" applyFont="1" applyNumberFormat="1" borderId="7" fillId="0" fontId="8" numFmtId="3" quotePrefix="1" xfId="1">
      <alignment horizontal="right" vertical="top" wrapText="1"/>
    </xf>
    <xf applyAlignment="1" applyBorder="1" applyFill="1" applyFont="1" applyNumberFormat="1" borderId="2" fillId="0" fontId="93" numFmtId="0" xfId="0">
      <alignment vertical="center"/>
    </xf>
    <xf applyAlignment="1" applyBorder="1" applyFill="1" applyFont="1" applyNumberFormat="1" borderId="3" fillId="0" fontId="8" numFmtId="0" xfId="1">
      <alignment horizontal="center" vertical="center" wrapText="1"/>
    </xf>
    <xf applyAlignment="1" applyBorder="1" applyFill="1" applyFont="1" applyNumberFormat="1" borderId="6" fillId="0" fontId="8" numFmtId="0" xfId="1">
      <alignment horizontal="center" vertical="center" wrapText="1"/>
    </xf>
    <xf applyAlignment="1" applyBorder="1" applyFill="1" applyFont="1" applyNumberFormat="1" borderId="7" fillId="0" fontId="8" numFmtId="0" xfId="1">
      <alignment horizontal="center" vertical="center" wrapText="1"/>
    </xf>
    <xf applyAlignment="1" applyFill="1" applyFont="1" applyNumberFormat="1" borderId="0" fillId="0" fontId="3" numFmtId="0" xfId="1">
      <alignment horizontal="left" vertical="center" wrapText="1"/>
    </xf>
    <xf applyAlignment="1" applyBorder="1" applyFill="1" applyFont="1" applyNumberFormat="1" borderId="4" fillId="0" fontId="8" numFmtId="0" xfId="1">
      <alignment horizontal="center" vertical="center" wrapText="1"/>
    </xf>
    <xf applyAlignment="1" applyBorder="1" applyFill="1" applyFont="1" applyNumberFormat="1" borderId="5" fillId="0" fontId="8" numFmtId="0" xfId="1">
      <alignment horizontal="center" vertical="center" wrapText="1"/>
    </xf>
  </cellXfs>
  <cellStyles count="1940">
    <cellStyle name="_x000c_ーセン_x000c_" xfId="2"/>
    <cellStyle name="_x000d__x000a_JournalTemplate=C:\COMFO\CTALK\JOURSTD.TPL_x000d__x000a_LbStateAddress=3 3 0 251 1 89 2 311_x000d__x000a_LbStateJou" xfId="3"/>
    <cellStyle name="0,0_x000d__x000a_NA_x000d__x000a_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アクセント 1 2" xfId="11"/>
    <cellStyle name="20% - アクセント 1 3" xfId="12"/>
    <cellStyle name="20% - アクセント 1 4" xfId="13"/>
    <cellStyle name="20% - アクセント 1 5" xfId="14"/>
    <cellStyle name="20% - アクセント 1 6" xfId="15"/>
    <cellStyle name="20% - アクセント 1 7" xfId="16"/>
    <cellStyle name="20% - アクセント 1 8" xfId="17"/>
    <cellStyle name="20% - アクセント 1 9" xfId="18"/>
    <cellStyle name="20% - アクセント 2 2" xfId="19"/>
    <cellStyle name="20% - アクセント 2 3" xfId="20"/>
    <cellStyle name="20% - アクセント 2 4" xfId="21"/>
    <cellStyle name="20% - アクセント 2 5" xfId="22"/>
    <cellStyle name="20% - アクセント 2 6" xfId="23"/>
    <cellStyle name="20% - アクセント 2 7" xfId="24"/>
    <cellStyle name="20% - アクセント 2 8" xfId="25"/>
    <cellStyle name="20% - アクセント 2 9" xfId="26"/>
    <cellStyle name="20% - アクセント 3 2" xfId="27"/>
    <cellStyle name="20% - アクセント 3 3" xfId="28"/>
    <cellStyle name="20% - アクセント 3 4" xfId="29"/>
    <cellStyle name="20% - アクセント 3 5" xfId="30"/>
    <cellStyle name="20% - アクセント 3 6" xfId="31"/>
    <cellStyle name="20% - アクセント 3 7" xfId="32"/>
    <cellStyle name="20% - アクセント 3 8" xfId="33"/>
    <cellStyle name="20% - アクセント 3 9" xfId="34"/>
    <cellStyle name="20% - アクセント 4 2" xfId="35"/>
    <cellStyle name="20% - アクセント 4 3" xfId="36"/>
    <cellStyle name="20% - アクセント 4 4" xfId="37"/>
    <cellStyle name="20% - アクセント 4 5" xfId="38"/>
    <cellStyle name="20% - アクセント 4 6" xfId="39"/>
    <cellStyle name="20% - アクセント 4 7" xfId="40"/>
    <cellStyle name="20% - アクセント 4 8" xfId="41"/>
    <cellStyle name="20% - アクセント 4 9" xfId="42"/>
    <cellStyle name="20% - アクセント 5 2" xfId="43"/>
    <cellStyle name="20% - アクセント 5 3" xfId="44"/>
    <cellStyle name="20% - アクセント 5 4" xfId="45"/>
    <cellStyle name="20% - アクセント 5 5" xfId="46"/>
    <cellStyle name="20% - アクセント 5 6" xfId="47"/>
    <cellStyle name="20% - アクセント 5 7" xfId="48"/>
    <cellStyle name="20% - アクセント 5 8" xfId="49"/>
    <cellStyle name="20% - アクセント 5 9" xfId="50"/>
    <cellStyle name="20% - アクセント 6 2" xfId="51"/>
    <cellStyle name="20% - アクセント 6 3" xfId="52"/>
    <cellStyle name="20% - アクセント 6 4" xfId="53"/>
    <cellStyle name="20% - アクセント 6 5" xfId="54"/>
    <cellStyle name="20% - アクセント 6 6" xfId="55"/>
    <cellStyle name="20% - アクセント 6 7" xfId="56"/>
    <cellStyle name="20% - アクセント 6 8" xfId="57"/>
    <cellStyle name="20% - アクセント 6 9" xfId="58"/>
    <cellStyle name="40% - Accent1" xfId="59"/>
    <cellStyle name="40% - Accent2" xfId="60"/>
    <cellStyle name="40% - Accent3" xfId="61"/>
    <cellStyle name="40% - Accent4" xfId="62"/>
    <cellStyle name="40% - Accent5" xfId="63"/>
    <cellStyle name="40% - Accent6" xfId="64"/>
    <cellStyle name="40% - アクセント 1 2" xfId="65"/>
    <cellStyle name="40% - アクセント 1 3" xfId="66"/>
    <cellStyle name="40% - アクセント 1 4" xfId="67"/>
    <cellStyle name="40% - アクセント 1 5" xfId="68"/>
    <cellStyle name="40% - アクセント 1 6" xfId="69"/>
    <cellStyle name="40% - アクセント 1 7" xfId="70"/>
    <cellStyle name="40% - アクセント 1 8" xfId="71"/>
    <cellStyle name="40% - アクセント 1 9" xfId="72"/>
    <cellStyle name="40% - アクセント 2 2" xfId="73"/>
    <cellStyle name="40% - アクセント 2 3" xfId="74"/>
    <cellStyle name="40% - アクセント 2 4" xfId="75"/>
    <cellStyle name="40% - アクセント 2 5" xfId="76"/>
    <cellStyle name="40% - アクセント 2 6" xfId="77"/>
    <cellStyle name="40% - アクセント 2 7" xfId="78"/>
    <cellStyle name="40% - アクセント 2 8" xfId="79"/>
    <cellStyle name="40% - アクセント 2 9" xfId="80"/>
    <cellStyle name="40% - アクセント 3 2" xfId="81"/>
    <cellStyle name="40% - アクセント 3 3" xfId="82"/>
    <cellStyle name="40% - アクセント 3 4" xfId="83"/>
    <cellStyle name="40% - アクセント 3 5" xfId="84"/>
    <cellStyle name="40% - アクセント 3 6" xfId="85"/>
    <cellStyle name="40% - アクセント 3 7" xfId="86"/>
    <cellStyle name="40% - アクセント 3 8" xfId="87"/>
    <cellStyle name="40% - アクセント 3 9" xfId="88"/>
    <cellStyle name="40% - アクセント 4 2" xfId="89"/>
    <cellStyle name="40% - アクセント 4 3" xfId="90"/>
    <cellStyle name="40% - アクセント 4 4" xfId="91"/>
    <cellStyle name="40% - アクセント 4 5" xfId="92"/>
    <cellStyle name="40% - アクセント 4 6" xfId="93"/>
    <cellStyle name="40% - アクセント 4 7" xfId="94"/>
    <cellStyle name="40% - アクセント 4 8" xfId="95"/>
    <cellStyle name="40% - アクセント 4 9" xfId="96"/>
    <cellStyle name="40% - アクセント 5 2" xfId="97"/>
    <cellStyle name="40% - アクセント 5 3" xfId="98"/>
    <cellStyle name="40% - アクセント 5 4" xfId="99"/>
    <cellStyle name="40% - アクセント 5 5" xfId="100"/>
    <cellStyle name="40% - アクセント 5 6" xfId="101"/>
    <cellStyle name="40% - アクセント 5 7" xfId="102"/>
    <cellStyle name="40% - アクセント 5 8" xfId="103"/>
    <cellStyle name="40% - アクセント 5 9" xfId="104"/>
    <cellStyle name="40% - アクセント 6 2" xfId="105"/>
    <cellStyle name="40% - アクセント 6 3" xfId="106"/>
    <cellStyle name="40% - アクセント 6 4" xfId="107"/>
    <cellStyle name="40% - アクセント 6 5" xfId="108"/>
    <cellStyle name="40% - アクセント 6 6" xfId="109"/>
    <cellStyle name="40% - アクセント 6 7" xfId="110"/>
    <cellStyle name="40% - アクセント 6 8" xfId="111"/>
    <cellStyle name="40% - アクセント 6 9" xfId="112"/>
    <cellStyle name="60% - Accent1" xfId="113"/>
    <cellStyle name="60% - Accent2" xfId="114"/>
    <cellStyle name="60% - Accent3" xfId="115"/>
    <cellStyle name="60% - Accent4" xfId="116"/>
    <cellStyle name="60% - Accent5" xfId="117"/>
    <cellStyle name="60% - Accent6" xfId="118"/>
    <cellStyle name="60% - アクセント 1 2" xfId="119"/>
    <cellStyle name="60% - アクセント 1 3" xfId="120"/>
    <cellStyle name="60% - アクセント 1 4" xfId="121"/>
    <cellStyle name="60% - アクセント 1 5" xfId="122"/>
    <cellStyle name="60% - アクセント 1 6" xfId="123"/>
    <cellStyle name="60% - アクセント 1 7" xfId="124"/>
    <cellStyle name="60% - アクセント 1 8" xfId="125"/>
    <cellStyle name="60% - アクセント 1 9" xfId="126"/>
    <cellStyle name="60% - アクセント 2 2" xfId="127"/>
    <cellStyle name="60% - アクセント 2 3" xfId="128"/>
    <cellStyle name="60% - アクセント 2 4" xfId="129"/>
    <cellStyle name="60% - アクセント 2 5" xfId="130"/>
    <cellStyle name="60% - アクセント 2 6" xfId="131"/>
    <cellStyle name="60% - アクセント 2 7" xfId="132"/>
    <cellStyle name="60% - アクセント 2 8" xfId="133"/>
    <cellStyle name="60% - アクセント 2 9" xfId="134"/>
    <cellStyle name="60% - アクセント 3 2" xfId="135"/>
    <cellStyle name="60% - アクセント 3 3" xfId="136"/>
    <cellStyle name="60% - アクセント 3 4" xfId="137"/>
    <cellStyle name="60% - アクセント 3 5" xfId="138"/>
    <cellStyle name="60% - アクセント 3 6" xfId="139"/>
    <cellStyle name="60% - アクセント 3 7" xfId="140"/>
    <cellStyle name="60% - アクセント 3 8" xfId="141"/>
    <cellStyle name="60% - アクセント 3 9" xfId="142"/>
    <cellStyle name="60% - アクセント 4 2" xfId="143"/>
    <cellStyle name="60% - アクセント 4 3" xfId="144"/>
    <cellStyle name="60% - アクセント 4 4" xfId="145"/>
    <cellStyle name="60% - アクセント 4 5" xfId="146"/>
    <cellStyle name="60% - アクセント 4 6" xfId="147"/>
    <cellStyle name="60% - アクセント 4 7" xfId="148"/>
    <cellStyle name="60% - アクセント 4 8" xfId="149"/>
    <cellStyle name="60% - アクセント 4 9" xfId="150"/>
    <cellStyle name="60% - アクセント 5 2" xfId="151"/>
    <cellStyle name="60% - アクセント 5 3" xfId="152"/>
    <cellStyle name="60% - アクセント 5 4" xfId="153"/>
    <cellStyle name="60% - アクセント 5 5" xfId="154"/>
    <cellStyle name="60% - アクセント 5 6" xfId="155"/>
    <cellStyle name="60% - アクセント 5 7" xfId="156"/>
    <cellStyle name="60% - アクセント 5 8" xfId="157"/>
    <cellStyle name="60% - アクセント 5 9" xfId="158"/>
    <cellStyle name="60% - アクセント 6 2" xfId="159"/>
    <cellStyle name="60% - アクセント 6 3" xfId="160"/>
    <cellStyle name="60% - アクセント 6 4" xfId="161"/>
    <cellStyle name="60% - アクセント 6 5" xfId="162"/>
    <cellStyle name="60% - アクセント 6 6" xfId="163"/>
    <cellStyle name="60% - アクセント 6 7" xfId="164"/>
    <cellStyle name="60% - アクセント 6 8" xfId="165"/>
    <cellStyle name="60% - アクセント 6 9" xfId="166"/>
    <cellStyle name="Accent1" xfId="167"/>
    <cellStyle name="Accent2" xfId="168"/>
    <cellStyle name="Accent3" xfId="169"/>
    <cellStyle name="Accent4" xfId="170"/>
    <cellStyle name="Accent5" xfId="171"/>
    <cellStyle name="Accent6" xfId="172"/>
    <cellStyle name="args.style" xfId="173"/>
    <cellStyle name="B10" xfId="174"/>
    <cellStyle name="Bad" xfId="175"/>
    <cellStyle name="Body" xfId="176"/>
    <cellStyle name="Calc Currency (0)" xfId="177"/>
    <cellStyle name="Calc Currency (0) 2" xfId="178"/>
    <cellStyle name="Calculation" xfId="179"/>
    <cellStyle name="Calculation 2" xfId="180"/>
    <cellStyle name="Calculation 2 2" xfId="181"/>
    <cellStyle name="Calculation 2 2 2" xfId="182"/>
    <cellStyle name="Calculation 2 3" xfId="183"/>
    <cellStyle name="Calculation 2 3 2" xfId="184"/>
    <cellStyle name="Calculation 2 4" xfId="185"/>
    <cellStyle name="Calculation 2 4 2" xfId="186"/>
    <cellStyle name="Calculation 2 5" xfId="187"/>
    <cellStyle name="Calculation 2 5 2" xfId="188"/>
    <cellStyle name="Calculation 2 6" xfId="189"/>
    <cellStyle name="Calculation 2 6 2" xfId="190"/>
    <cellStyle name="Calculation 2 7" xfId="191"/>
    <cellStyle name="Calculation 3" xfId="192"/>
    <cellStyle name="Calculation 3 2" xfId="193"/>
    <cellStyle name="Calculation 4" xfId="194"/>
    <cellStyle name="Check Cell" xfId="195"/>
    <cellStyle name="Column Heading" xfId="196"/>
    <cellStyle name="Comma [0]_laroux" xfId="197"/>
    <cellStyle name="Comma_laroux" xfId="198"/>
    <cellStyle name="Currency [0]_laroux" xfId="199"/>
    <cellStyle name="Currency_laroux" xfId="200"/>
    <cellStyle name="entry" xfId="201"/>
    <cellStyle name="Explanatory Text" xfId="202"/>
    <cellStyle name="Good" xfId="203"/>
    <cellStyle name="Grey" xfId="204"/>
    <cellStyle name="Head 1" xfId="205"/>
    <cellStyle name="Header1" xfId="206"/>
    <cellStyle name="Header2" xfId="207"/>
    <cellStyle name="Header2 2" xfId="208"/>
    <cellStyle name="Header2 2 2" xfId="209"/>
    <cellStyle name="Header2 2 2 2" xfId="210"/>
    <cellStyle name="Header2 2 2 3" xfId="211"/>
    <cellStyle name="Header2 2 2 4" xfId="212"/>
    <cellStyle name="Header2 2 2 5" xfId="213"/>
    <cellStyle name="Header2 2 2 6" xfId="214"/>
    <cellStyle name="Header2 2 2 7" xfId="215"/>
    <cellStyle name="Header2 2 2 7 2" xfId="216"/>
    <cellStyle name="Header2 2 3" xfId="217"/>
    <cellStyle name="Header2 2 3 2" xfId="218"/>
    <cellStyle name="Header2 2 3 3" xfId="219"/>
    <cellStyle name="Header2 3" xfId="220"/>
    <cellStyle name="Header2 3 2" xfId="221"/>
    <cellStyle name="Header2 3 2 2" xfId="222"/>
    <cellStyle name="Header2 3 2 3" xfId="223"/>
    <cellStyle name="Header2 3 2 4" xfId="224"/>
    <cellStyle name="Header2 3 2 5" xfId="225"/>
    <cellStyle name="Header2 3 2 6" xfId="226"/>
    <cellStyle name="Header2 3 2 7" xfId="227"/>
    <cellStyle name="Header2 3 2 7 2" xfId="228"/>
    <cellStyle name="Header2 3 3" xfId="229"/>
    <cellStyle name="Header2 3 4" xfId="230"/>
    <cellStyle name="Header2 3 5" xfId="231"/>
    <cellStyle name="Header2 3 6" xfId="232"/>
    <cellStyle name="Header2 3 7" xfId="233"/>
    <cellStyle name="Header2 3 8" xfId="234"/>
    <cellStyle name="Header2 3 9" xfId="235"/>
    <cellStyle name="Header2 3 9 2" xfId="236"/>
    <cellStyle name="Header2 3 9 3" xfId="237"/>
    <cellStyle name="Header2 4" xfId="238"/>
    <cellStyle name="Header2 4 2" xfId="239"/>
    <cellStyle name="Header2 4 3" xfId="240"/>
    <cellStyle name="Header2 4 4" xfId="241"/>
    <cellStyle name="Header2 4 5" xfId="242"/>
    <cellStyle name="Header2 4 6" xfId="243"/>
    <cellStyle name="Header2 4 7" xfId="244"/>
    <cellStyle name="Header2 4 7 2" xfId="245"/>
    <cellStyle name="Header2 5" xfId="246"/>
    <cellStyle name="Header2 6" xfId="247"/>
    <cellStyle name="Header2 7" xfId="248"/>
    <cellStyle name="Header2 7 2" xfId="249"/>
    <cellStyle name="Header2 7 3" xfId="250"/>
    <cellStyle name="Heading 1" xfId="251"/>
    <cellStyle name="Heading 2" xfId="252"/>
    <cellStyle name="Heading 3" xfId="253"/>
    <cellStyle name="Heading 4" xfId="254"/>
    <cellStyle name="IBM(401K)" xfId="255"/>
    <cellStyle name="Input" xfId="256"/>
    <cellStyle name="Input [yellow]" xfId="257"/>
    <cellStyle name="Input [yellow] 2" xfId="258"/>
    <cellStyle name="Input [yellow] 2 2" xfId="259"/>
    <cellStyle name="Input [yellow] 2 2 2" xfId="260"/>
    <cellStyle name="Input [yellow] 2 2 3" xfId="261"/>
    <cellStyle name="Input [yellow] 2 2 4" xfId="262"/>
    <cellStyle name="Input [yellow] 2 2 5" xfId="263"/>
    <cellStyle name="Input [yellow] 2 2 6" xfId="264"/>
    <cellStyle name="Input [yellow] 2 2 7" xfId="265"/>
    <cellStyle name="Input [yellow] 2 2 8" xfId="266"/>
    <cellStyle name="Input [yellow] 2 2 9" xfId="267"/>
    <cellStyle name="Input [yellow] 2 3" xfId="268"/>
    <cellStyle name="Input [yellow] 2 3 2" xfId="269"/>
    <cellStyle name="Input [yellow] 2 3 3" xfId="270"/>
    <cellStyle name="Input [yellow] 3" xfId="271"/>
    <cellStyle name="Input [yellow] 3 2" xfId="272"/>
    <cellStyle name="Input [yellow] 3 2 2" xfId="273"/>
    <cellStyle name="Input [yellow] 3 2 3" xfId="274"/>
    <cellStyle name="Input [yellow] 3 2 4" xfId="275"/>
    <cellStyle name="Input [yellow] 3 2 5" xfId="276"/>
    <cellStyle name="Input [yellow] 3 2 6" xfId="277"/>
    <cellStyle name="Input [yellow] 3 2 7" xfId="278"/>
    <cellStyle name="Input [yellow] 3 2 8" xfId="279"/>
    <cellStyle name="Input [yellow] 3 2 9" xfId="280"/>
    <cellStyle name="Input [yellow] 3 3" xfId="281"/>
    <cellStyle name="Input [yellow] 3 4" xfId="282"/>
    <cellStyle name="Input [yellow] 3 5" xfId="283"/>
    <cellStyle name="Input [yellow] 3 6" xfId="284"/>
    <cellStyle name="Input [yellow] 3 7" xfId="285"/>
    <cellStyle name="Input [yellow] 3 8" xfId="286"/>
    <cellStyle name="Input [yellow] 3 9" xfId="287"/>
    <cellStyle name="Input [yellow] 3 9 2" xfId="288"/>
    <cellStyle name="Input [yellow] 3 9 3" xfId="289"/>
    <cellStyle name="Input [yellow] 4" xfId="290"/>
    <cellStyle name="Input [yellow] 4 2" xfId="291"/>
    <cellStyle name="Input [yellow] 4 3" xfId="292"/>
    <cellStyle name="Input [yellow] 4 4" xfId="293"/>
    <cellStyle name="Input [yellow] 4 5" xfId="294"/>
    <cellStyle name="Input [yellow] 4 6" xfId="295"/>
    <cellStyle name="Input [yellow] 4 7" xfId="296"/>
    <cellStyle name="Input [yellow] 4 8" xfId="297"/>
    <cellStyle name="Input [yellow] 4 8 2" xfId="298"/>
    <cellStyle name="Input [yellow] 4 8 3" xfId="299"/>
    <cellStyle name="Input [yellow] 5" xfId="300"/>
    <cellStyle name="Input [yellow] 6" xfId="301"/>
    <cellStyle name="Input [yellow] 7" xfId="302"/>
    <cellStyle name="Input [yellow] 7 2" xfId="303"/>
    <cellStyle name="Input [yellow] 7 3" xfId="304"/>
    <cellStyle name="Input 10" xfId="305"/>
    <cellStyle name="Input 10 2" xfId="306"/>
    <cellStyle name="Input 11" xfId="307"/>
    <cellStyle name="Input 11 2" xfId="308"/>
    <cellStyle name="Input 12" xfId="309"/>
    <cellStyle name="Input 12 2" xfId="310"/>
    <cellStyle name="Input 13" xfId="311"/>
    <cellStyle name="Input 13 2" xfId="312"/>
    <cellStyle name="Input 14" xfId="313"/>
    <cellStyle name="Input 14 2" xfId="314"/>
    <cellStyle name="Input 15" xfId="315"/>
    <cellStyle name="Input 15 2" xfId="316"/>
    <cellStyle name="Input 16" xfId="317"/>
    <cellStyle name="Input 16 2" xfId="318"/>
    <cellStyle name="Input 17" xfId="319"/>
    <cellStyle name="Input 17 2" xfId="320"/>
    <cellStyle name="Input 18" xfId="321"/>
    <cellStyle name="Input 19" xfId="322"/>
    <cellStyle name="Input 2" xfId="323"/>
    <cellStyle name="Input 2 2" xfId="324"/>
    <cellStyle name="Input 2 2 2" xfId="325"/>
    <cellStyle name="Input 2 3" xfId="326"/>
    <cellStyle name="Input 2 3 2" xfId="327"/>
    <cellStyle name="Input 2 4" xfId="328"/>
    <cellStyle name="Input 2 4 2" xfId="329"/>
    <cellStyle name="Input 2 5" xfId="330"/>
    <cellStyle name="Input 2 5 2" xfId="331"/>
    <cellStyle name="Input 2 6" xfId="332"/>
    <cellStyle name="Input 2 6 2" xfId="333"/>
    <cellStyle name="Input 2 7" xfId="334"/>
    <cellStyle name="Input 20" xfId="335"/>
    <cellStyle name="Input 21" xfId="336"/>
    <cellStyle name="Input 22" xfId="337"/>
    <cellStyle name="Input 23" xfId="338"/>
    <cellStyle name="Input 24" xfId="339"/>
    <cellStyle name="Input 25" xfId="340"/>
    <cellStyle name="Input 26" xfId="341"/>
    <cellStyle name="Input 3" xfId="342"/>
    <cellStyle name="Input 3 2" xfId="343"/>
    <cellStyle name="Input 4" xfId="344"/>
    <cellStyle name="Input 4 2" xfId="345"/>
    <cellStyle name="Input 5" xfId="346"/>
    <cellStyle name="Input 5 2" xfId="347"/>
    <cellStyle name="Input 6" xfId="348"/>
    <cellStyle name="Input 6 2" xfId="349"/>
    <cellStyle name="Input 7" xfId="350"/>
    <cellStyle name="Input 7 2" xfId="351"/>
    <cellStyle name="Input 8" xfId="352"/>
    <cellStyle name="Input 8 2" xfId="353"/>
    <cellStyle name="Input 9" xfId="354"/>
    <cellStyle name="Input 9 2" xfId="355"/>
    <cellStyle name="J401K" xfId="356"/>
    <cellStyle name="Linked Cell" xfId="357"/>
    <cellStyle name="Millares [0]_Compra" xfId="358"/>
    <cellStyle name="Millares_Compra" xfId="359"/>
    <cellStyle name="Moneda [0]_Compra" xfId="360"/>
    <cellStyle name="Moneda_Compra" xfId="361"/>
    <cellStyle name="Neutral" xfId="362"/>
    <cellStyle name="no dec" xfId="363"/>
    <cellStyle name="Normal - Style1" xfId="364"/>
    <cellStyle name="Normal - Style1 2" xfId="365"/>
    <cellStyle name="Normal - Style1 2 2" xfId="366"/>
    <cellStyle name="Normal - Style1 2 3" xfId="367"/>
    <cellStyle name="Normal_#18-Internet" xfId="368"/>
    <cellStyle name="Note" xfId="369"/>
    <cellStyle name="Note 2" xfId="370"/>
    <cellStyle name="Note 2 2" xfId="371"/>
    <cellStyle name="Note 2 2 2" xfId="372"/>
    <cellStyle name="Note 2 2 2 2" xfId="373"/>
    <cellStyle name="Note 2 2 3" xfId="374"/>
    <cellStyle name="Note 2 2 3 2" xfId="375"/>
    <cellStyle name="Note 2 2 4" xfId="376"/>
    <cellStyle name="Note 2 2 4 2" xfId="377"/>
    <cellStyle name="Note 2 2 5" xfId="378"/>
    <cellStyle name="Note 2 2 5 2" xfId="379"/>
    <cellStyle name="Note 2 2 6" xfId="380"/>
    <cellStyle name="Note 2 2 6 2" xfId="381"/>
    <cellStyle name="Note 2 2 7" xfId="382"/>
    <cellStyle name="Note 2 3" xfId="383"/>
    <cellStyle name="Note 2 3 2" xfId="384"/>
    <cellStyle name="Note 2 4" xfId="385"/>
    <cellStyle name="Note 3" xfId="386"/>
    <cellStyle name="Note 3 2" xfId="387"/>
    <cellStyle name="Note 3 2 2" xfId="388"/>
    <cellStyle name="Note 3 2 2 2" xfId="389"/>
    <cellStyle name="Note 3 2 3" xfId="390"/>
    <cellStyle name="Note 3 2 3 2" xfId="391"/>
    <cellStyle name="Note 3 2 4" xfId="392"/>
    <cellStyle name="Note 3 2 4 2" xfId="393"/>
    <cellStyle name="Note 3 2 5" xfId="394"/>
    <cellStyle name="Note 3 2 5 2" xfId="395"/>
    <cellStyle name="Note 3 2 6" xfId="396"/>
    <cellStyle name="Note 3 2 6 2" xfId="397"/>
    <cellStyle name="Note 3 2 7" xfId="398"/>
    <cellStyle name="Note 3 3" xfId="399"/>
    <cellStyle name="Note 3 3 2" xfId="400"/>
    <cellStyle name="Note 3 4" xfId="401"/>
    <cellStyle name="Note 3 4 2" xfId="402"/>
    <cellStyle name="Note 3 5" xfId="403"/>
    <cellStyle name="Note 3 5 2" xfId="404"/>
    <cellStyle name="Note 3 6" xfId="405"/>
    <cellStyle name="Note 3 6 2" xfId="406"/>
    <cellStyle name="Note 3 7" xfId="407"/>
    <cellStyle name="Note 3 7 2" xfId="408"/>
    <cellStyle name="Note 3 8" xfId="409"/>
    <cellStyle name="Note 4" xfId="410"/>
    <cellStyle name="Note 4 2" xfId="411"/>
    <cellStyle name="Note 4 2 2" xfId="412"/>
    <cellStyle name="Note 4 3" xfId="413"/>
    <cellStyle name="Note 4 3 2" xfId="414"/>
    <cellStyle name="Note 4 4" xfId="415"/>
    <cellStyle name="Note 4 4 2" xfId="416"/>
    <cellStyle name="Note 4 5" xfId="417"/>
    <cellStyle name="Note 4 5 2" xfId="418"/>
    <cellStyle name="Note 4 6" xfId="419"/>
    <cellStyle name="Note 4 6 2" xfId="420"/>
    <cellStyle name="Note 4 7" xfId="421"/>
    <cellStyle name="Note 5" xfId="422"/>
    <cellStyle name="Note 5 2" xfId="423"/>
    <cellStyle name="Output" xfId="424"/>
    <cellStyle name="Output 2" xfId="425"/>
    <cellStyle name="Output 2 2" xfId="426"/>
    <cellStyle name="Output 2 2 2" xfId="427"/>
    <cellStyle name="Output 2 3" xfId="428"/>
    <cellStyle name="Output 2 3 2" xfId="429"/>
    <cellStyle name="Output 2 4" xfId="430"/>
    <cellStyle name="Output 2 4 2" xfId="431"/>
    <cellStyle name="Output 2 5" xfId="432"/>
    <cellStyle name="Output 2 5 2" xfId="433"/>
    <cellStyle name="Output 2 6" xfId="434"/>
    <cellStyle name="Output 2 6 2" xfId="435"/>
    <cellStyle name="Output 2 7" xfId="436"/>
    <cellStyle name="Output 3" xfId="437"/>
    <cellStyle name="Output 3 2" xfId="438"/>
    <cellStyle name="per.style" xfId="439"/>
    <cellStyle name="Percent [2]" xfId="440"/>
    <cellStyle name="price" xfId="441"/>
    <cellStyle name="PSChar" xfId="442"/>
    <cellStyle name="PSHeading" xfId="443"/>
    <cellStyle name="QDF" xfId="444"/>
    <cellStyle name="revised" xfId="445"/>
    <cellStyle name="section" xfId="446"/>
    <cellStyle name="subhead" xfId="447"/>
    <cellStyle name="title" xfId="448"/>
    <cellStyle name="Total" xfId="449"/>
    <cellStyle name="Total 2" xfId="450"/>
    <cellStyle name="Total 2 2" xfId="451"/>
    <cellStyle name="Total 2 2 2" xfId="452"/>
    <cellStyle name="Total 2 3" xfId="453"/>
    <cellStyle name="Total 2 3 2" xfId="454"/>
    <cellStyle name="Total 2 4" xfId="455"/>
    <cellStyle name="Total 2 4 2" xfId="456"/>
    <cellStyle name="Total 2 5" xfId="457"/>
    <cellStyle name="Total 2 5 2" xfId="458"/>
    <cellStyle name="Total 2 6" xfId="459"/>
    <cellStyle name="Total 2 6 2" xfId="460"/>
    <cellStyle name="Total 2 7" xfId="461"/>
    <cellStyle name="Total 3" xfId="462"/>
    <cellStyle name="Total 3 2" xfId="463"/>
    <cellStyle name="Warning Text" xfId="464"/>
    <cellStyle name="アクセント 1 2" xfId="465"/>
    <cellStyle name="アクセント 1 3" xfId="466"/>
    <cellStyle name="アクセント 1 4" xfId="467"/>
    <cellStyle name="アクセント 1 5" xfId="468"/>
    <cellStyle name="アクセント 1 6" xfId="469"/>
    <cellStyle name="アクセント 1 7" xfId="470"/>
    <cellStyle name="アクセント 1 8" xfId="471"/>
    <cellStyle name="アクセント 1 9" xfId="472"/>
    <cellStyle name="アクセント 2 2" xfId="473"/>
    <cellStyle name="アクセント 2 3" xfId="474"/>
    <cellStyle name="アクセント 2 4" xfId="475"/>
    <cellStyle name="アクセント 2 5" xfId="476"/>
    <cellStyle name="アクセント 2 6" xfId="477"/>
    <cellStyle name="アクセント 2 7" xfId="478"/>
    <cellStyle name="アクセント 2 8" xfId="479"/>
    <cellStyle name="アクセント 2 9" xfId="480"/>
    <cellStyle name="アクセント 3 2" xfId="481"/>
    <cellStyle name="アクセント 3 3" xfId="482"/>
    <cellStyle name="アクセント 3 4" xfId="483"/>
    <cellStyle name="アクセント 3 5" xfId="484"/>
    <cellStyle name="アクセント 3 6" xfId="485"/>
    <cellStyle name="アクセント 3 7" xfId="486"/>
    <cellStyle name="アクセント 3 8" xfId="487"/>
    <cellStyle name="アクセント 3 9" xfId="488"/>
    <cellStyle name="アクセント 4 2" xfId="489"/>
    <cellStyle name="アクセント 4 3" xfId="490"/>
    <cellStyle name="アクセント 4 4" xfId="491"/>
    <cellStyle name="アクセント 4 5" xfId="492"/>
    <cellStyle name="アクセント 4 6" xfId="493"/>
    <cellStyle name="アクセント 4 7" xfId="494"/>
    <cellStyle name="アクセント 4 8" xfId="495"/>
    <cellStyle name="アクセント 4 9" xfId="496"/>
    <cellStyle name="アクセント 5 2" xfId="497"/>
    <cellStyle name="アクセント 5 3" xfId="498"/>
    <cellStyle name="アクセント 5 4" xfId="499"/>
    <cellStyle name="アクセント 5 5" xfId="500"/>
    <cellStyle name="アクセント 5 6" xfId="501"/>
    <cellStyle name="アクセント 5 7" xfId="502"/>
    <cellStyle name="アクセント 5 8" xfId="503"/>
    <cellStyle name="アクセント 5 9" xfId="504"/>
    <cellStyle name="アクセント 6 2" xfId="505"/>
    <cellStyle name="アクセント 6 3" xfId="506"/>
    <cellStyle name="アクセント 6 4" xfId="507"/>
    <cellStyle name="アクセント 6 5" xfId="508"/>
    <cellStyle name="アクセント 6 6" xfId="509"/>
    <cellStyle name="アクセント 6 7" xfId="510"/>
    <cellStyle name="アクセント 6 8" xfId="511"/>
    <cellStyle name="アクセント 6 9" xfId="512"/>
    <cellStyle name="センター" xfId="513"/>
    <cellStyle name="タイトル 2" xfId="514"/>
    <cellStyle name="タイトル 3" xfId="515"/>
    <cellStyle name="タイトル 4" xfId="516"/>
    <cellStyle name="タイトル 5" xfId="517"/>
    <cellStyle name="タイトル 6" xfId="518"/>
    <cellStyle name="タイトル 7" xfId="519"/>
    <cellStyle name="タイトル 8" xfId="520"/>
    <cellStyle name="タイトル 9" xfId="521"/>
    <cellStyle name="チェック セル 2" xfId="522"/>
    <cellStyle name="チェック セル 3" xfId="523"/>
    <cellStyle name="チェック セル 4" xfId="524"/>
    <cellStyle name="チェック セル 5" xfId="525"/>
    <cellStyle name="チェック セル 6" xfId="526"/>
    <cellStyle name="チェック セル 7" xfId="527"/>
    <cellStyle name="チェック セル 8" xfId="528"/>
    <cellStyle name="チェック セル 9" xfId="529"/>
    <cellStyle name="チャート" xfId="530"/>
    <cellStyle name="どちらでもない 2" xfId="531"/>
    <cellStyle name="どちらでもない 3" xfId="532"/>
    <cellStyle name="どちらでもない 4" xfId="533"/>
    <cellStyle name="どちらでもない 5" xfId="534"/>
    <cellStyle name="どちらでもない 6" xfId="535"/>
    <cellStyle name="どちらでもない 7" xfId="536"/>
    <cellStyle name="どちらでもない 8" xfId="537"/>
    <cellStyle name="どちらでもない 9" xfId="538"/>
    <cellStyle name="パーセント 2" xfId="539"/>
    <cellStyle name="パーセント 2 2" xfId="540"/>
    <cellStyle name="パーセント 3" xfId="541"/>
    <cellStyle name="ハイパーリンク 2" xfId="542"/>
    <cellStyle name="ハイパーリンク 2 2" xfId="543"/>
    <cellStyle name="ハイパーリンク 2 3" xfId="544"/>
    <cellStyle name="ハイパーリンク 3" xfId="545"/>
    <cellStyle name="メモ 10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1092"/>
    <cellStyle name="標準 10 4" xfId="1093"/>
    <cellStyle name="標準 10 5" xfId="1094"/>
    <cellStyle name="標準 100" xfId="1095"/>
    <cellStyle name="標準 100 2" xfId="1096"/>
    <cellStyle name="標準 100 2 2" xfId="1097"/>
    <cellStyle name="標準 100 2 2 2" xfId="1098"/>
    <cellStyle name="標準 100 2 2 3" xfId="1099"/>
    <cellStyle name="標準 100 2 2 4" xfId="1100"/>
    <cellStyle name="標準 100 2 3" xfId="1101"/>
    <cellStyle name="標準 100 2 4" xfId="1102"/>
    <cellStyle name="標準 100 2 5" xfId="1103"/>
    <cellStyle name="標準 100 3" xfId="1104"/>
    <cellStyle name="標準 100 3 2" xfId="1105"/>
    <cellStyle name="標準 100 3 3" xfId="1106"/>
    <cellStyle name="標準 100 3 4" xfId="1107"/>
    <cellStyle name="標準 100 4" xfId="1108"/>
    <cellStyle name="標準 100 5" xfId="1109"/>
    <cellStyle name="標準 100 6" xfId="1110"/>
    <cellStyle name="標準 101" xfId="1111"/>
    <cellStyle name="標準 102" xfId="1112"/>
    <cellStyle name="標準 102 2" xfId="1113"/>
    <cellStyle name="標準 102 2 2" xfId="1114"/>
    <cellStyle name="標準 102 2 3" xfId="1115"/>
    <cellStyle name="標準 102 2 4" xfId="1116"/>
    <cellStyle name="標準 102 3" xfId="1117"/>
    <cellStyle name="標準 102 4" xfId="1118"/>
    <cellStyle name="標準 102 5" xfId="1119"/>
    <cellStyle name="標準 103" xfId="1120"/>
    <cellStyle name="標準 104" xfId="1121"/>
    <cellStyle name="標準 104 2" xfId="1122"/>
    <cellStyle name="標準 104 3" xfId="1123"/>
    <cellStyle name="標準 104 4" xfId="1124"/>
    <cellStyle name="標準 105" xfId="1125"/>
    <cellStyle name="標準 106" xfId="1126"/>
    <cellStyle name="標準 107" xfId="1127"/>
    <cellStyle name="標準 108" xfId="1128"/>
    <cellStyle name="標準 109" xfId="1129"/>
    <cellStyle name="標準 11" xfId="1130"/>
    <cellStyle name="標準 11 2" xfId="1131"/>
    <cellStyle name="標準 11 3" xfId="1132"/>
    <cellStyle name="標準 110" xfId="1133"/>
    <cellStyle name="標準 111" xfId="1134"/>
    <cellStyle name="標準 112" xfId="1135"/>
    <cellStyle name="標準 113" xfId="1136"/>
    <cellStyle name="標準 114" xfId="1137"/>
    <cellStyle name="標準 115" xfId="1138"/>
    <cellStyle name="標準 116" xfId="1139"/>
    <cellStyle name="標準 117" xfId="1140"/>
    <cellStyle name="標準 118" xfId="1141"/>
    <cellStyle name="標準 119" xfId="1142"/>
    <cellStyle name="標準 12" xfId="1143"/>
    <cellStyle name="標準 12 2" xfId="1144"/>
    <cellStyle name="標準 12 2 2" xfId="1145"/>
    <cellStyle name="標準 12 2 3" xfId="1146"/>
    <cellStyle name="標準 12 3" xfId="1147"/>
    <cellStyle name="標準 12 3 2" xfId="1148"/>
    <cellStyle name="標準 12 3 3" xfId="1149"/>
    <cellStyle name="標準 120" xfId="1150"/>
    <cellStyle name="標準 121" xfId="1151"/>
    <cellStyle name="標準 122" xfId="1152"/>
    <cellStyle name="標準 123" xfId="1153"/>
    <cellStyle name="標準 124" xfId="1154"/>
    <cellStyle name="標準 125" xfId="1155"/>
    <cellStyle name="標準 126" xfId="1156"/>
    <cellStyle name="標準 127" xfId="1157"/>
    <cellStyle name="標準 128" xfId="1158"/>
    <cellStyle name="標準 129" xfId="1159"/>
    <cellStyle name="標準 13" xfId="1160"/>
    <cellStyle name="標準 13 2" xfId="1161"/>
    <cellStyle name="標準 13 3" xfId="1162"/>
    <cellStyle name="標準 13 4" xfId="1163"/>
    <cellStyle name="標準 13 5" xfId="1164"/>
    <cellStyle name="標準 130" xfId="1165"/>
    <cellStyle name="標準 131" xfId="1166"/>
    <cellStyle name="標準 132" xfId="1"/>
    <cellStyle name="標準 133" xfId="1167"/>
    <cellStyle name="標準 136" xfId="1168"/>
    <cellStyle name="標準 14" xfId="1169"/>
    <cellStyle name="標準 14 2" xfId="1170"/>
    <cellStyle name="標準 14 2 2" xfId="1171"/>
    <cellStyle name="標準 14 2 3" xfId="1172"/>
    <cellStyle name="標準 14 3" xfId="1173"/>
    <cellStyle name="標準 14 4" xfId="1174"/>
    <cellStyle name="標準 15" xfId="1175"/>
    <cellStyle name="標準 15 2" xfId="1176"/>
    <cellStyle name="標準 15 2 2" xfId="1177"/>
    <cellStyle name="標準 15 2 3" xfId="1178"/>
    <cellStyle name="標準 15 3" xfId="1179"/>
    <cellStyle name="標準 15 4" xfId="1180"/>
    <cellStyle name="標準 15 5" xfId="1181"/>
    <cellStyle name="標準 15 6" xfId="1182"/>
    <cellStyle name="標準 16" xfId="1183"/>
    <cellStyle name="標準 16 2" xfId="1184"/>
    <cellStyle name="標準 16 2 2" xfId="1185"/>
    <cellStyle name="標準 16 2 3" xfId="1186"/>
    <cellStyle name="標準 16 3" xfId="1187"/>
    <cellStyle name="標準 16 4" xfId="1188"/>
    <cellStyle name="標準 16 5" xfId="1189"/>
    <cellStyle name="標準 17" xfId="1190"/>
    <cellStyle name="標準 17 2" xfId="1191"/>
    <cellStyle name="標準 17 2 2" xfId="1192"/>
    <cellStyle name="標準 17 2 3" xfId="1193"/>
    <cellStyle name="標準 17 3" xfId="1194"/>
    <cellStyle name="標準 17 4" xfId="1195"/>
    <cellStyle name="標準 17 5" xfId="1196"/>
    <cellStyle name="標準 18" xfId="1197"/>
    <cellStyle name="標準 18 2" xfId="1198"/>
    <cellStyle name="標準 18 2 2" xfId="1199"/>
    <cellStyle name="標準 18 2 3" xfId="1200"/>
    <cellStyle name="標準 18 2 4" xfId="1201"/>
    <cellStyle name="標準 18 3" xfId="1202"/>
    <cellStyle name="標準 18 4" xfId="1203"/>
    <cellStyle name="標準 18 5" xfId="1204"/>
    <cellStyle name="標準 18 6" xfId="1205"/>
    <cellStyle name="標準 19" xfId="1206"/>
    <cellStyle name="標準 19 2" xfId="1207"/>
    <cellStyle name="標準 19 3" xfId="1208"/>
    <cellStyle name="標準 2" xfId="1209"/>
    <cellStyle name="標準 2 10" xfId="1210"/>
    <cellStyle name="標準 2 11" xfId="1211"/>
    <cellStyle name="標準 2 12" xfId="1212"/>
    <cellStyle name="標準 2 13" xfId="1213"/>
    <cellStyle name="標準 2 2" xfId="1214"/>
    <cellStyle name="標準 2 2 2" xfId="1215"/>
    <cellStyle name="標準 2 2 2 2" xfId="1216"/>
    <cellStyle name="標準 2 2 2 2 2" xfId="1217"/>
    <cellStyle name="標準 2 2 2 2 3" xfId="1218"/>
    <cellStyle name="標準 2 2 2 3" xfId="1219"/>
    <cellStyle name="標準 2 2 3" xfId="1220"/>
    <cellStyle name="標準 2 2 3 2" xfId="1221"/>
    <cellStyle name="標準 2 2 3 3" xfId="1222"/>
    <cellStyle name="標準 2 2 4" xfId="1223"/>
    <cellStyle name="標準 2 2 4 2" xfId="1224"/>
    <cellStyle name="標準 2 2 4 3" xfId="1225"/>
    <cellStyle name="標準 2 2 5" xfId="1226"/>
    <cellStyle name="標準 2 2 5 2" xfId="1227"/>
    <cellStyle name="標準 2 2 5 3" xfId="1228"/>
    <cellStyle name="標準 2 2 6" xfId="1229"/>
    <cellStyle name="標準 2 2 6 2" xfId="1230"/>
    <cellStyle name="標準 2 2 6 3" xfId="1231"/>
    <cellStyle name="標準 2 2 7" xfId="1232"/>
    <cellStyle name="標準 2 2 8" xfId="1233"/>
    <cellStyle name="標準 2 2_(別紙1)参加者テスト仕様書(JPN)_ver1.81" xfId="1234"/>
    <cellStyle name="標準 2 3" xfId="1235"/>
    <cellStyle name="標準 2 3 2" xfId="1236"/>
    <cellStyle name="標準 2 3 2 2" xfId="1237"/>
    <cellStyle name="標準 2 3 3" xfId="1238"/>
    <cellStyle name="標準 2 3 3 2" xfId="1239"/>
    <cellStyle name="標準 2 3 3 3" xfId="1240"/>
    <cellStyle name="標準 2 3 4" xfId="1241"/>
    <cellStyle name="標準 2 4" xfId="1242"/>
    <cellStyle name="標準 2 4 2" xfId="1243"/>
    <cellStyle name="標準 2 4 2 2" xfId="1244"/>
    <cellStyle name="標準 2 4 3" xfId="1245"/>
    <cellStyle name="標準 2 5" xfId="1246"/>
    <cellStyle name="標準 2 5 2" xfId="1247"/>
    <cellStyle name="標準 2 5 3" xfId="1248"/>
    <cellStyle name="標準 2 6" xfId="1249"/>
    <cellStyle name="標準 2 6 2" xfId="1250"/>
    <cellStyle name="標準 2 6 3" xfId="1251"/>
    <cellStyle name="標準 2 6 4" xfId="1252"/>
    <cellStyle name="標準 2 7" xfId="1253"/>
    <cellStyle name="標準 2 7 2" xfId="1254"/>
    <cellStyle name="標準 2 8" xfId="1255"/>
    <cellStyle name="標準 2 8 2" xfId="1256"/>
    <cellStyle name="標準 2 9" xfId="1257"/>
    <cellStyle name="標準 2_(別紙1)参加者テスト仕様書(JPN)_ver1.81" xfId="1258"/>
    <cellStyle name="標準 20" xfId="1259"/>
    <cellStyle name="標準 20 2" xfId="1260"/>
    <cellStyle name="標準 20 3" xfId="1261"/>
    <cellStyle name="標準 20 4" xfId="1262"/>
    <cellStyle name="標準 20 5" xfId="1263"/>
    <cellStyle name="標準 21" xfId="1264"/>
    <cellStyle name="標準 21 2" xfId="1265"/>
    <cellStyle name="標準 21 2 2" xfId="1266"/>
    <cellStyle name="標準 21 3" xfId="1267"/>
    <cellStyle name="標準 21 3 2" xfId="1268"/>
    <cellStyle name="標準 21 4" xfId="1269"/>
    <cellStyle name="標準 21 5" xfId="1270"/>
    <cellStyle name="標準 22" xfId="1271"/>
    <cellStyle name="標準 22 2" xfId="1272"/>
    <cellStyle name="標準 22 3" xfId="1273"/>
    <cellStyle name="標準 23" xfId="1274"/>
    <cellStyle name="標準 23 2" xfId="1275"/>
    <cellStyle name="標準 23 3" xfId="1276"/>
    <cellStyle name="標準 24" xfId="1277"/>
    <cellStyle name="標準 24 2" xfId="1278"/>
    <cellStyle name="標準 24 3" xfId="1279"/>
    <cellStyle name="標準 25" xfId="1280"/>
    <cellStyle name="標準 26" xfId="1281"/>
    <cellStyle name="標準 27" xfId="1282"/>
    <cellStyle name="標準 28" xfId="1283"/>
    <cellStyle name="標準 29" xfId="1284"/>
    <cellStyle name="標準 3" xfId="1285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336"/>
    <cellStyle name="標準 4 2" xfId="1337"/>
    <cellStyle name="標準 4 2 2" xfId="1338"/>
    <cellStyle name="標準 4 2 2 2" xfId="1339"/>
    <cellStyle name="標準 4 2 2 3" xfId="1340"/>
    <cellStyle name="標準 4 2 3" xfId="1341"/>
    <cellStyle name="標準 4 3" xfId="1342"/>
    <cellStyle name="標準 4 3 2" xfId="1343"/>
    <cellStyle name="標準 4 3 3" xfId="1344"/>
    <cellStyle name="標準 4 4" xfId="1345"/>
    <cellStyle name="標準 4 4 2" xfId="1346"/>
    <cellStyle name="標準 4 4 3" xfId="1347"/>
    <cellStyle name="標準 4 5" xfId="1348"/>
    <cellStyle name="標準 4 6" xfId="1349"/>
    <cellStyle name="標準 4_20121011__1_F⇒O_【証拠金１本化】課題管理（清算）" xfId="1350"/>
    <cellStyle name="標準 40" xfId="1351"/>
    <cellStyle name="標準 41" xfId="1352"/>
    <cellStyle name="標準 42" xfId="1353"/>
    <cellStyle name="標準 43" xfId="1354"/>
    <cellStyle name="標準 44" xfId="1355"/>
    <cellStyle name="標準 45" xfId="1356"/>
    <cellStyle name="標準 46" xfId="1357"/>
    <cellStyle name="標準 47" xfId="1358"/>
    <cellStyle name="標準 48" xfId="1359"/>
    <cellStyle name="標準 49" xfId="1360"/>
    <cellStyle name="標準 5" xfId="1361"/>
    <cellStyle name="標準 5 2" xfId="1362"/>
    <cellStyle name="標準 5 2 2" xfId="1363"/>
    <cellStyle name="標準 5 2 2 2" xfId="1364"/>
    <cellStyle name="標準 5 2 2 3" xfId="1365"/>
    <cellStyle name="標準 5 2 3" xfId="1366"/>
    <cellStyle name="標準 5 2 3 2" xfId="1367"/>
    <cellStyle name="標準 5 2 3 3" xfId="1368"/>
    <cellStyle name="標準 5 3" xfId="1369"/>
    <cellStyle name="標準 5 4" xfId="1370"/>
    <cellStyle name="標準 5 4 2" xfId="1371"/>
    <cellStyle name="標準 5_バックアップセンタ_切替テストスケジュール_20120406~10" xfId="1372"/>
    <cellStyle name="標準 50" xfId="1373"/>
    <cellStyle name="標準 51" xfId="1374"/>
    <cellStyle name="標準 52" xfId="1375"/>
    <cellStyle name="標準 53" xfId="1376"/>
    <cellStyle name="標準 54" xfId="1377"/>
    <cellStyle name="標準 55" xfId="1378"/>
    <cellStyle name="標準 56" xfId="1379"/>
    <cellStyle name="標準 57" xfId="1380"/>
    <cellStyle name="標準 58" xfId="1381"/>
    <cellStyle name="標準 59" xfId="1382"/>
    <cellStyle name="標準 6" xfId="1383"/>
    <cellStyle name="標準 6 2" xfId="1384"/>
    <cellStyle name="標準 6 2 2" xfId="1385"/>
    <cellStyle name="標準 6 2 3" xfId="1386"/>
    <cellStyle name="標準 6 2 4" xfId="1387"/>
    <cellStyle name="標準 6 3" xfId="1388"/>
    <cellStyle name="標準 6_バックアップセンタ_切替テストスケジュール_20120406~10" xfId="1389"/>
    <cellStyle name="標準 60" xfId="1390"/>
    <cellStyle name="標準 61" xfId="1391"/>
    <cellStyle name="標準 62" xfId="1392"/>
    <cellStyle name="標準 63" xfId="1393"/>
    <cellStyle name="標準 64" xfId="1394"/>
    <cellStyle name="標準 65" xfId="1395"/>
    <cellStyle name="標準 66" xfId="1396"/>
    <cellStyle name="標準 67" xfId="1397"/>
    <cellStyle name="標準 68" xfId="1398"/>
    <cellStyle name="標準 69" xfId="1399"/>
    <cellStyle name="標準 69 2" xfId="1400"/>
    <cellStyle name="標準 69 2 2" xfId="1401"/>
    <cellStyle name="標準 69 2 2 2" xfId="1402"/>
    <cellStyle name="標準 69 2 2 3" xfId="1403"/>
    <cellStyle name="標準 69 2 2 4" xfId="1404"/>
    <cellStyle name="標準 69 2 3" xfId="1405"/>
    <cellStyle name="標準 69 2 4" xfId="1406"/>
    <cellStyle name="標準 69 2 5" xfId="1407"/>
    <cellStyle name="標準 69 3" xfId="1408"/>
    <cellStyle name="標準 69 3 2" xfId="1409"/>
    <cellStyle name="標準 69 3 3" xfId="1410"/>
    <cellStyle name="標準 69 3 4" xfId="1411"/>
    <cellStyle name="標準 69 4" xfId="1412"/>
    <cellStyle name="標準 69 5" xfId="1413"/>
    <cellStyle name="標準 69 6" xfId="1414"/>
    <cellStyle name="標準 69 7" xfId="1415"/>
    <cellStyle name="標準 69 8" xfId="1416"/>
    <cellStyle name="標準 7" xfId="1417"/>
    <cellStyle name="標準 7 2" xfId="1418"/>
    <cellStyle name="標準 7 2 2" xfId="1419"/>
    <cellStyle name="標準 7 2 3" xfId="1420"/>
    <cellStyle name="標準 7 3" xfId="1421"/>
    <cellStyle name="標準 7 3 2" xfId="1422"/>
    <cellStyle name="標準 7 3 3" xfId="1423"/>
    <cellStyle name="標準 7 4" xfId="1424"/>
    <cellStyle name="標準 7 4 2" xfId="1425"/>
    <cellStyle name="標準 7 4 3" xfId="1426"/>
    <cellStyle name="標準 7 5" xfId="1427"/>
    <cellStyle name="標準 70" xfId="1428"/>
    <cellStyle name="標準 70 2" xfId="1429"/>
    <cellStyle name="標準 70 2 2" xfId="1430"/>
    <cellStyle name="標準 70 2 2 2" xfId="1431"/>
    <cellStyle name="標準 70 2 2 3" xfId="1432"/>
    <cellStyle name="標準 70 2 2 4" xfId="1433"/>
    <cellStyle name="標準 70 2 3" xfId="1434"/>
    <cellStyle name="標準 70 2 4" xfId="1435"/>
    <cellStyle name="標準 70 2 5" xfId="1436"/>
    <cellStyle name="標準 70 3" xfId="1437"/>
    <cellStyle name="標準 70 3 2" xfId="1438"/>
    <cellStyle name="標準 70 3 3" xfId="1439"/>
    <cellStyle name="標準 70 3 4" xfId="1440"/>
    <cellStyle name="標準 70 4" xfId="1441"/>
    <cellStyle name="標準 70 5" xfId="1442"/>
    <cellStyle name="標準 70 6" xfId="1443"/>
    <cellStyle name="標準 70 7" xfId="1444"/>
    <cellStyle name="標準 70 8" xfId="1445"/>
    <cellStyle name="標準 71" xfId="1446"/>
    <cellStyle name="標準 71 2" xfId="1447"/>
    <cellStyle name="標準 71 2 2" xfId="1448"/>
    <cellStyle name="標準 71 2 2 2" xfId="1449"/>
    <cellStyle name="標準 71 2 2 3" xfId="1450"/>
    <cellStyle name="標準 71 2 2 4" xfId="1451"/>
    <cellStyle name="標準 71 2 3" xfId="1452"/>
    <cellStyle name="標準 71 2 4" xfId="1453"/>
    <cellStyle name="標準 71 2 5" xfId="1454"/>
    <cellStyle name="標準 71 3" xfId="1455"/>
    <cellStyle name="標準 71 3 2" xfId="1456"/>
    <cellStyle name="標準 71 3 3" xfId="1457"/>
    <cellStyle name="標準 71 3 4" xfId="1458"/>
    <cellStyle name="標準 71 4" xfId="1459"/>
    <cellStyle name="標準 71 5" xfId="1460"/>
    <cellStyle name="標準 71 6" xfId="1461"/>
    <cellStyle name="標準 71 7" xfId="1462"/>
    <cellStyle name="標準 71 8" xfId="1463"/>
    <cellStyle name="標準 72" xfId="1464"/>
    <cellStyle name="標準 72 2" xfId="1465"/>
    <cellStyle name="標準 72 2 2" xfId="1466"/>
    <cellStyle name="標準 72 2 2 2" xfId="1467"/>
    <cellStyle name="標準 72 2 2 3" xfId="1468"/>
    <cellStyle name="標準 72 2 2 4" xfId="1469"/>
    <cellStyle name="標準 72 2 3" xfId="1470"/>
    <cellStyle name="標準 72 2 4" xfId="1471"/>
    <cellStyle name="標準 72 2 5" xfId="1472"/>
    <cellStyle name="標準 72 3" xfId="1473"/>
    <cellStyle name="標準 72 3 2" xfId="1474"/>
    <cellStyle name="標準 72 3 3" xfId="1475"/>
    <cellStyle name="標準 72 3 4" xfId="1476"/>
    <cellStyle name="標準 72 4" xfId="1477"/>
    <cellStyle name="標準 72 5" xfId="1478"/>
    <cellStyle name="標準 72 6" xfId="1479"/>
    <cellStyle name="標準 72 7" xfId="1480"/>
    <cellStyle name="標準 72 8" xfId="1481"/>
    <cellStyle name="標準 73" xfId="1482"/>
    <cellStyle name="標準 73 2" xfId="1483"/>
    <cellStyle name="標準 73 2 2" xfId="1484"/>
    <cellStyle name="標準 73 2 2 2" xfId="1485"/>
    <cellStyle name="標準 73 2 2 3" xfId="1486"/>
    <cellStyle name="標準 73 2 2 4" xfId="1487"/>
    <cellStyle name="標準 73 2 3" xfId="1488"/>
    <cellStyle name="標準 73 2 4" xfId="1489"/>
    <cellStyle name="標準 73 2 5" xfId="1490"/>
    <cellStyle name="標準 73 3" xfId="1491"/>
    <cellStyle name="標準 73 3 2" xfId="1492"/>
    <cellStyle name="標準 73 3 3" xfId="1493"/>
    <cellStyle name="標準 73 3 4" xfId="1494"/>
    <cellStyle name="標準 73 4" xfId="1495"/>
    <cellStyle name="標準 73 5" xfId="1496"/>
    <cellStyle name="標準 73 6" xfId="1497"/>
    <cellStyle name="標準 74" xfId="1498"/>
    <cellStyle name="標準 74 2" xfId="1499"/>
    <cellStyle name="標準 74 2 2" xfId="1500"/>
    <cellStyle name="標準 74 2 2 2" xfId="1501"/>
    <cellStyle name="標準 74 2 2 3" xfId="1502"/>
    <cellStyle name="標準 74 2 2 4" xfId="1503"/>
    <cellStyle name="標準 74 2 3" xfId="1504"/>
    <cellStyle name="標準 74 2 4" xfId="1505"/>
    <cellStyle name="標準 74 2 5" xfId="1506"/>
    <cellStyle name="標準 74 3" xfId="1507"/>
    <cellStyle name="標準 74 3 2" xfId="1508"/>
    <cellStyle name="標準 74 3 3" xfId="1509"/>
    <cellStyle name="標準 74 3 4" xfId="1510"/>
    <cellStyle name="標準 74 4" xfId="1511"/>
    <cellStyle name="標準 74 5" xfId="1512"/>
    <cellStyle name="標準 74 6" xfId="1513"/>
    <cellStyle name="標準 75" xfId="1514"/>
    <cellStyle name="標準 75 2" xfId="1515"/>
    <cellStyle name="標準 75 2 2" xfId="1516"/>
    <cellStyle name="標準 75 2 2 2" xfId="1517"/>
    <cellStyle name="標準 75 2 2 3" xfId="1518"/>
    <cellStyle name="標準 75 2 2 4" xfId="1519"/>
    <cellStyle name="標準 75 2 3" xfId="1520"/>
    <cellStyle name="標準 75 2 4" xfId="1521"/>
    <cellStyle name="標準 75 2 5" xfId="1522"/>
    <cellStyle name="標準 75 3" xfId="1523"/>
    <cellStyle name="標準 75 3 2" xfId="1524"/>
    <cellStyle name="標準 75 3 3" xfId="1525"/>
    <cellStyle name="標準 75 3 4" xfId="1526"/>
    <cellStyle name="標準 75 4" xfId="1527"/>
    <cellStyle name="標準 75 5" xfId="1528"/>
    <cellStyle name="標準 75 6" xfId="1529"/>
    <cellStyle name="標準 76" xfId="1530"/>
    <cellStyle name="標準 76 2" xfId="1531"/>
    <cellStyle name="標準 76 2 2" xfId="1532"/>
    <cellStyle name="標準 76 2 2 2" xfId="1533"/>
    <cellStyle name="標準 76 2 2 3" xfId="1534"/>
    <cellStyle name="標準 76 2 2 4" xfId="1535"/>
    <cellStyle name="標準 76 2 3" xfId="1536"/>
    <cellStyle name="標準 76 2 4" xfId="1537"/>
    <cellStyle name="標準 76 2 5" xfId="1538"/>
    <cellStyle name="標準 76 3" xfId="1539"/>
    <cellStyle name="標準 76 3 2" xfId="1540"/>
    <cellStyle name="標準 76 3 3" xfId="1541"/>
    <cellStyle name="標準 76 3 4" xfId="1542"/>
    <cellStyle name="標準 76 4" xfId="1543"/>
    <cellStyle name="標準 76 5" xfId="1544"/>
    <cellStyle name="標準 76 6" xfId="1545"/>
    <cellStyle name="標準 77" xfId="1546"/>
    <cellStyle name="標準 77 2" xfId="1547"/>
    <cellStyle name="標準 77 2 2" xfId="1548"/>
    <cellStyle name="標準 77 2 2 2" xfId="1549"/>
    <cellStyle name="標準 77 2 2 3" xfId="1550"/>
    <cellStyle name="標準 77 2 2 4" xfId="1551"/>
    <cellStyle name="標準 77 2 3" xfId="1552"/>
    <cellStyle name="標準 77 2 4" xfId="1553"/>
    <cellStyle name="標準 77 2 5" xfId="1554"/>
    <cellStyle name="標準 77 3" xfId="1555"/>
    <cellStyle name="標準 77 3 2" xfId="1556"/>
    <cellStyle name="標準 77 3 3" xfId="1557"/>
    <cellStyle name="標準 77 3 4" xfId="1558"/>
    <cellStyle name="標準 77 4" xfId="1559"/>
    <cellStyle name="標準 77 5" xfId="1560"/>
    <cellStyle name="標準 77 6" xfId="1561"/>
    <cellStyle name="標準 78" xfId="1562"/>
    <cellStyle name="標準 78 2" xfId="1563"/>
    <cellStyle name="標準 78 2 2" xfId="1564"/>
    <cellStyle name="標準 78 2 2 2" xfId="1565"/>
    <cellStyle name="標準 78 2 2 3" xfId="1566"/>
    <cellStyle name="標準 78 2 2 4" xfId="1567"/>
    <cellStyle name="標準 78 2 3" xfId="1568"/>
    <cellStyle name="標準 78 2 4" xfId="1569"/>
    <cellStyle name="標準 78 2 5" xfId="1570"/>
    <cellStyle name="標準 78 3" xfId="1571"/>
    <cellStyle name="標準 78 3 2" xfId="1572"/>
    <cellStyle name="標準 78 3 3" xfId="1573"/>
    <cellStyle name="標準 78 3 4" xfId="1574"/>
    <cellStyle name="標準 78 4" xfId="1575"/>
    <cellStyle name="標準 78 5" xfId="1576"/>
    <cellStyle name="標準 78 6" xfId="1577"/>
    <cellStyle name="標準 79" xfId="1578"/>
    <cellStyle name="標準 79 2" xfId="1579"/>
    <cellStyle name="標準 79 2 2" xfId="1580"/>
    <cellStyle name="標準 79 2 2 2" xfId="1581"/>
    <cellStyle name="標準 79 2 2 3" xfId="1582"/>
    <cellStyle name="標準 79 2 2 4" xfId="1583"/>
    <cellStyle name="標準 79 2 3" xfId="1584"/>
    <cellStyle name="標準 79 2 4" xfId="1585"/>
    <cellStyle name="標準 79 2 5" xfId="1586"/>
    <cellStyle name="標準 79 3" xfId="1587"/>
    <cellStyle name="標準 79 3 2" xfId="1588"/>
    <cellStyle name="標準 79 3 3" xfId="1589"/>
    <cellStyle name="標準 79 3 4" xfId="1590"/>
    <cellStyle name="標準 79 4" xfId="1591"/>
    <cellStyle name="標準 79 5" xfId="1592"/>
    <cellStyle name="標準 79 6" xfId="1593"/>
    <cellStyle name="標準 8" xfId="1594"/>
    <cellStyle name="標準 8 2" xfId="1595"/>
    <cellStyle name="標準 8 3" xfId="1596"/>
    <cellStyle name="標準 8 4" xfId="1597"/>
    <cellStyle name="標準 8 5" xfId="1598"/>
    <cellStyle name="標準 8 6" xfId="1599"/>
    <cellStyle name="標準 80" xfId="1600"/>
    <cellStyle name="標準 80 2" xfId="1601"/>
    <cellStyle name="標準 80 2 2" xfId="1602"/>
    <cellStyle name="標準 80 2 2 2" xfId="1603"/>
    <cellStyle name="標準 80 2 2 3" xfId="1604"/>
    <cellStyle name="標準 80 2 2 4" xfId="1605"/>
    <cellStyle name="標準 80 2 3" xfId="1606"/>
    <cellStyle name="標準 80 2 4" xfId="1607"/>
    <cellStyle name="標準 80 2 5" xfId="1608"/>
    <cellStyle name="標準 80 3" xfId="1609"/>
    <cellStyle name="標準 80 3 2" xfId="1610"/>
    <cellStyle name="標準 80 3 3" xfId="1611"/>
    <cellStyle name="標準 80 3 4" xfId="1612"/>
    <cellStyle name="標準 80 4" xfId="1613"/>
    <cellStyle name="標準 80 5" xfId="1614"/>
    <cellStyle name="標準 80 6" xfId="1615"/>
    <cellStyle name="標準 81" xfId="1616"/>
    <cellStyle name="標準 81 2" xfId="1617"/>
    <cellStyle name="標準 81 2 2" xfId="1618"/>
    <cellStyle name="標準 81 2 2 2" xfId="1619"/>
    <cellStyle name="標準 81 2 2 3" xfId="1620"/>
    <cellStyle name="標準 81 2 2 4" xfId="1621"/>
    <cellStyle name="標準 81 2 3" xfId="1622"/>
    <cellStyle name="標準 81 2 4" xfId="1623"/>
    <cellStyle name="標準 81 2 5" xfId="1624"/>
    <cellStyle name="標準 81 3" xfId="1625"/>
    <cellStyle name="標準 81 3 2" xfId="1626"/>
    <cellStyle name="標準 81 3 3" xfId="1627"/>
    <cellStyle name="標準 81 3 4" xfId="1628"/>
    <cellStyle name="標準 81 4" xfId="1629"/>
    <cellStyle name="標準 81 5" xfId="1630"/>
    <cellStyle name="標準 81 6" xfId="1631"/>
    <cellStyle name="標準 82" xfId="1632"/>
    <cellStyle name="標準 82 2" xfId="1633"/>
    <cellStyle name="標準 82 2 2" xfId="1634"/>
    <cellStyle name="標準 82 2 2 2" xfId="1635"/>
    <cellStyle name="標準 82 2 2 3" xfId="1636"/>
    <cellStyle name="標準 82 2 2 4" xfId="1637"/>
    <cellStyle name="標準 82 2 3" xfId="1638"/>
    <cellStyle name="標準 82 2 4" xfId="1639"/>
    <cellStyle name="標準 82 2 5" xfId="1640"/>
    <cellStyle name="標準 82 3" xfId="1641"/>
    <cellStyle name="標準 82 3 2" xfId="1642"/>
    <cellStyle name="標準 82 3 3" xfId="1643"/>
    <cellStyle name="標準 82 3 4" xfId="1644"/>
    <cellStyle name="標準 82 4" xfId="1645"/>
    <cellStyle name="標準 82 5" xfId="1646"/>
    <cellStyle name="標準 82 6" xfId="1647"/>
    <cellStyle name="標準 83" xfId="1648"/>
    <cellStyle name="標準 83 2" xfId="1649"/>
    <cellStyle name="標準 83 2 2" xfId="1650"/>
    <cellStyle name="標準 83 2 2 2" xfId="1651"/>
    <cellStyle name="標準 83 2 2 3" xfId="1652"/>
    <cellStyle name="標準 83 2 2 4" xfId="1653"/>
    <cellStyle name="標準 83 2 3" xfId="1654"/>
    <cellStyle name="標準 83 2 4" xfId="1655"/>
    <cellStyle name="標準 83 2 5" xfId="1656"/>
    <cellStyle name="標準 83 3" xfId="1657"/>
    <cellStyle name="標準 83 3 2" xfId="1658"/>
    <cellStyle name="標準 83 3 3" xfId="1659"/>
    <cellStyle name="標準 83 3 4" xfId="1660"/>
    <cellStyle name="標準 83 4" xfId="1661"/>
    <cellStyle name="標準 83 5" xfId="1662"/>
    <cellStyle name="標準 83 6" xfId="1663"/>
    <cellStyle name="標準 84" xfId="1664"/>
    <cellStyle name="標準 84 2" xfId="1665"/>
    <cellStyle name="標準 84 2 2" xfId="1666"/>
    <cellStyle name="標準 84 2 2 2" xfId="1667"/>
    <cellStyle name="標準 84 2 2 3" xfId="1668"/>
    <cellStyle name="標準 84 2 2 4" xfId="1669"/>
    <cellStyle name="標準 84 2 3" xfId="1670"/>
    <cellStyle name="標準 84 2 4" xfId="1671"/>
    <cellStyle name="標準 84 2 5" xfId="1672"/>
    <cellStyle name="標準 84 3" xfId="1673"/>
    <cellStyle name="標準 84 3 2" xfId="1674"/>
    <cellStyle name="標準 84 3 3" xfId="1675"/>
    <cellStyle name="標準 84 3 4" xfId="1676"/>
    <cellStyle name="標準 84 4" xfId="1677"/>
    <cellStyle name="標準 84 5" xfId="1678"/>
    <cellStyle name="標準 84 6" xfId="1679"/>
    <cellStyle name="標準 85" xfId="1680"/>
    <cellStyle name="標準 85 2" xfId="1681"/>
    <cellStyle name="標準 85 2 2" xfId="1682"/>
    <cellStyle name="標準 85 2 2 2" xfId="1683"/>
    <cellStyle name="標準 85 2 2 3" xfId="1684"/>
    <cellStyle name="標準 85 2 2 4" xfId="1685"/>
    <cellStyle name="標準 85 2 3" xfId="1686"/>
    <cellStyle name="標準 85 2 4" xfId="1687"/>
    <cellStyle name="標準 85 2 5" xfId="1688"/>
    <cellStyle name="標準 85 3" xfId="1689"/>
    <cellStyle name="標準 85 3 2" xfId="1690"/>
    <cellStyle name="標準 85 3 3" xfId="1691"/>
    <cellStyle name="標準 85 3 4" xfId="1692"/>
    <cellStyle name="標準 85 4" xfId="1693"/>
    <cellStyle name="標準 85 5" xfId="1694"/>
    <cellStyle name="標準 85 6" xfId="1695"/>
    <cellStyle name="標準 86" xfId="1696"/>
    <cellStyle name="標準 86 2" xfId="1697"/>
    <cellStyle name="標準 86 2 2" xfId="1698"/>
    <cellStyle name="標準 86 2 2 2" xfId="1699"/>
    <cellStyle name="標準 86 2 2 3" xfId="1700"/>
    <cellStyle name="標準 86 2 2 4" xfId="1701"/>
    <cellStyle name="標準 86 2 3" xfId="1702"/>
    <cellStyle name="標準 86 2 4" xfId="1703"/>
    <cellStyle name="標準 86 2 5" xfId="1704"/>
    <cellStyle name="標準 86 3" xfId="1705"/>
    <cellStyle name="標準 86 3 2" xfId="1706"/>
    <cellStyle name="標準 86 3 3" xfId="1707"/>
    <cellStyle name="標準 86 3 4" xfId="1708"/>
    <cellStyle name="標準 86 4" xfId="1709"/>
    <cellStyle name="標準 86 5" xfId="1710"/>
    <cellStyle name="標準 86 6" xfId="1711"/>
    <cellStyle name="標準 87" xfId="1712"/>
    <cellStyle name="標準 87 2" xfId="1713"/>
    <cellStyle name="標準 87 2 2" xfId="1714"/>
    <cellStyle name="標準 87 2 2 2" xfId="1715"/>
    <cellStyle name="標準 87 2 2 3" xfId="1716"/>
    <cellStyle name="標準 87 2 2 4" xfId="1717"/>
    <cellStyle name="標準 87 2 3" xfId="1718"/>
    <cellStyle name="標準 87 2 4" xfId="1719"/>
    <cellStyle name="標準 87 2 5" xfId="1720"/>
    <cellStyle name="標準 87 3" xfId="1721"/>
    <cellStyle name="標準 87 3 2" xfId="1722"/>
    <cellStyle name="標準 87 3 3" xfId="1723"/>
    <cellStyle name="標準 87 3 4" xfId="1724"/>
    <cellStyle name="標準 87 4" xfId="1725"/>
    <cellStyle name="標準 87 5" xfId="1726"/>
    <cellStyle name="標準 87 6" xfId="1727"/>
    <cellStyle name="標準 88" xfId="1728"/>
    <cellStyle name="標準 88 2" xfId="1729"/>
    <cellStyle name="標準 88 2 2" xfId="1730"/>
    <cellStyle name="標準 88 2 2 2" xfId="1731"/>
    <cellStyle name="標準 88 2 2 3" xfId="1732"/>
    <cellStyle name="標準 88 2 2 4" xfId="1733"/>
    <cellStyle name="標準 88 2 3" xfId="1734"/>
    <cellStyle name="標準 88 2 4" xfId="1735"/>
    <cellStyle name="標準 88 2 5" xfId="1736"/>
    <cellStyle name="標準 88 3" xfId="1737"/>
    <cellStyle name="標準 88 3 2" xfId="1738"/>
    <cellStyle name="標準 88 3 3" xfId="1739"/>
    <cellStyle name="標準 88 3 4" xfId="1740"/>
    <cellStyle name="標準 88 4" xfId="1741"/>
    <cellStyle name="標準 88 5" xfId="1742"/>
    <cellStyle name="標準 88 6" xfId="1743"/>
    <cellStyle name="標準 89" xfId="1744"/>
    <cellStyle name="標準 89 2" xfId="1745"/>
    <cellStyle name="標準 89 2 2" xfId="1746"/>
    <cellStyle name="標準 89 2 2 2" xfId="1747"/>
    <cellStyle name="標準 89 2 2 3" xfId="1748"/>
    <cellStyle name="標準 89 2 2 4" xfId="1749"/>
    <cellStyle name="標準 89 2 3" xfId="1750"/>
    <cellStyle name="標準 89 2 4" xfId="1751"/>
    <cellStyle name="標準 89 2 5" xfId="1752"/>
    <cellStyle name="標準 89 3" xfId="1753"/>
    <cellStyle name="標準 89 3 2" xfId="1754"/>
    <cellStyle name="標準 89 3 3" xfId="1755"/>
    <cellStyle name="標準 89 3 4" xfId="1756"/>
    <cellStyle name="標準 89 4" xfId="1757"/>
    <cellStyle name="標準 89 5" xfId="1758"/>
    <cellStyle name="標準 89 6" xfId="1759"/>
    <cellStyle name="標準 9" xfId="1760"/>
    <cellStyle name="標準 9 2" xfId="1761"/>
    <cellStyle name="標準 9 3" xfId="1762"/>
    <cellStyle name="標準 90" xfId="1763"/>
    <cellStyle name="標準 90 2" xfId="1764"/>
    <cellStyle name="標準 90 2 2" xfId="1765"/>
    <cellStyle name="標準 90 2 2 2" xfId="1766"/>
    <cellStyle name="標準 90 2 2 3" xfId="1767"/>
    <cellStyle name="標準 90 2 2 4" xfId="1768"/>
    <cellStyle name="標準 90 2 3" xfId="1769"/>
    <cellStyle name="標準 90 2 4" xfId="1770"/>
    <cellStyle name="標準 90 2 5" xfId="1771"/>
    <cellStyle name="標準 90 3" xfId="1772"/>
    <cellStyle name="標準 90 3 2" xfId="1773"/>
    <cellStyle name="標準 90 3 3" xfId="1774"/>
    <cellStyle name="標準 90 3 4" xfId="1775"/>
    <cellStyle name="標準 90 4" xfId="1776"/>
    <cellStyle name="標準 90 5" xfId="1777"/>
    <cellStyle name="標準 90 6" xfId="1778"/>
    <cellStyle name="標準 91" xfId="1779"/>
    <cellStyle name="標準 91 2" xfId="1780"/>
    <cellStyle name="標準 91 2 2" xfId="1781"/>
    <cellStyle name="標準 91 2 2 2" xfId="1782"/>
    <cellStyle name="標準 91 2 2 3" xfId="1783"/>
    <cellStyle name="標準 91 2 2 4" xfId="1784"/>
    <cellStyle name="標準 91 2 3" xfId="1785"/>
    <cellStyle name="標準 91 2 4" xfId="1786"/>
    <cellStyle name="標準 91 2 5" xfId="1787"/>
    <cellStyle name="標準 91 3" xfId="1788"/>
    <cellStyle name="標準 91 3 2" xfId="1789"/>
    <cellStyle name="標準 91 3 3" xfId="1790"/>
    <cellStyle name="標準 91 3 4" xfId="1791"/>
    <cellStyle name="標準 91 4" xfId="1792"/>
    <cellStyle name="標準 91 5" xfId="1793"/>
    <cellStyle name="標準 91 6" xfId="1794"/>
    <cellStyle name="標準 92" xfId="1795"/>
    <cellStyle name="標準 92 2" xfId="1796"/>
    <cellStyle name="標準 92 2 2" xfId="1797"/>
    <cellStyle name="標準 92 2 2 2" xfId="1798"/>
    <cellStyle name="標準 92 2 2 3" xfId="1799"/>
    <cellStyle name="標準 92 2 2 4" xfId="1800"/>
    <cellStyle name="標準 92 2 3" xfId="1801"/>
    <cellStyle name="標準 92 2 4" xfId="1802"/>
    <cellStyle name="標準 92 2 5" xfId="1803"/>
    <cellStyle name="標準 92 3" xfId="1804"/>
    <cellStyle name="標準 92 3 2" xfId="1805"/>
    <cellStyle name="標準 92 3 3" xfId="1806"/>
    <cellStyle name="標準 92 3 4" xfId="1807"/>
    <cellStyle name="標準 92 4" xfId="1808"/>
    <cellStyle name="標準 92 5" xfId="1809"/>
    <cellStyle name="標準 92 6" xfId="1810"/>
    <cellStyle name="標準 93" xfId="1811"/>
    <cellStyle name="標準 93 2" xfId="1812"/>
    <cellStyle name="標準 93 2 2" xfId="1813"/>
    <cellStyle name="標準 93 2 2 2" xfId="1814"/>
    <cellStyle name="標準 93 2 2 3" xfId="1815"/>
    <cellStyle name="標準 93 2 2 4" xfId="1816"/>
    <cellStyle name="標準 93 2 3" xfId="1817"/>
    <cellStyle name="標準 93 2 4" xfId="1818"/>
    <cellStyle name="標準 93 2 5" xfId="1819"/>
    <cellStyle name="標準 93 3" xfId="1820"/>
    <cellStyle name="標準 93 3 2" xfId="1821"/>
    <cellStyle name="標準 93 3 3" xfId="1822"/>
    <cellStyle name="標準 93 3 4" xfId="1823"/>
    <cellStyle name="標準 93 4" xfId="1824"/>
    <cellStyle name="標準 93 5" xfId="1825"/>
    <cellStyle name="標準 93 6" xfId="1826"/>
    <cellStyle name="標準 94" xfId="1827"/>
    <cellStyle name="標準 94 2" xfId="1828"/>
    <cellStyle name="標準 94 2 2" xfId="1829"/>
    <cellStyle name="標準 94 2 2 2" xfId="1830"/>
    <cellStyle name="標準 94 2 2 3" xfId="1831"/>
    <cellStyle name="標準 94 2 2 4" xfId="1832"/>
    <cellStyle name="標準 94 2 3" xfId="1833"/>
    <cellStyle name="標準 94 2 4" xfId="1834"/>
    <cellStyle name="標準 94 2 5" xfId="1835"/>
    <cellStyle name="標準 94 3" xfId="1836"/>
    <cellStyle name="標準 94 3 2" xfId="1837"/>
    <cellStyle name="標準 94 3 3" xfId="1838"/>
    <cellStyle name="標準 94 3 4" xfId="1839"/>
    <cellStyle name="標準 94 4" xfId="1840"/>
    <cellStyle name="標準 94 5" xfId="1841"/>
    <cellStyle name="標準 94 6" xfId="1842"/>
    <cellStyle name="標準 95" xfId="1843"/>
    <cellStyle name="標準 95 2" xfId="1844"/>
    <cellStyle name="標準 95 2 2" xfId="1845"/>
    <cellStyle name="標準 95 2 2 2" xfId="1846"/>
    <cellStyle name="標準 95 2 2 3" xfId="1847"/>
    <cellStyle name="標準 95 2 2 4" xfId="1848"/>
    <cellStyle name="標準 95 2 3" xfId="1849"/>
    <cellStyle name="標準 95 2 4" xfId="1850"/>
    <cellStyle name="標準 95 2 5" xfId="1851"/>
    <cellStyle name="標準 95 3" xfId="1852"/>
    <cellStyle name="標準 95 3 2" xfId="1853"/>
    <cellStyle name="標準 95 3 3" xfId="1854"/>
    <cellStyle name="標準 95 3 4" xfId="1855"/>
    <cellStyle name="標準 95 4" xfId="1856"/>
    <cellStyle name="標準 95 5" xfId="1857"/>
    <cellStyle name="標準 95 6" xfId="1858"/>
    <cellStyle name="標準 96" xfId="1859"/>
    <cellStyle name="標準 96 2" xfId="1860"/>
    <cellStyle name="標準 96 2 2" xfId="1861"/>
    <cellStyle name="標準 96 2 2 2" xfId="1862"/>
    <cellStyle name="標準 96 2 2 3" xfId="1863"/>
    <cellStyle name="標準 96 2 2 4" xfId="1864"/>
    <cellStyle name="標準 96 2 3" xfId="1865"/>
    <cellStyle name="標準 96 2 4" xfId="1866"/>
    <cellStyle name="標準 96 2 5" xfId="1867"/>
    <cellStyle name="標準 96 3" xfId="1868"/>
    <cellStyle name="標準 96 3 2" xfId="1869"/>
    <cellStyle name="標準 96 3 3" xfId="1870"/>
    <cellStyle name="標準 96 3 4" xfId="1871"/>
    <cellStyle name="標準 96 4" xfId="1872"/>
    <cellStyle name="標準 96 5" xfId="1873"/>
    <cellStyle name="標準 96 6" xfId="1874"/>
    <cellStyle name="標準 97" xfId="1875"/>
    <cellStyle name="標準 97 2" xfId="1876"/>
    <cellStyle name="標準 97 2 2" xfId="1877"/>
    <cellStyle name="標準 97 2 2 2" xfId="1878"/>
    <cellStyle name="標準 97 2 2 3" xfId="1879"/>
    <cellStyle name="標準 97 2 2 4" xfId="1880"/>
    <cellStyle name="標準 97 2 3" xfId="1881"/>
    <cellStyle name="標準 97 2 4" xfId="1882"/>
    <cellStyle name="標準 97 2 5" xfId="1883"/>
    <cellStyle name="標準 97 3" xfId="1884"/>
    <cellStyle name="標準 97 3 2" xfId="1885"/>
    <cellStyle name="標準 97 3 3" xfId="1886"/>
    <cellStyle name="標準 97 3 4" xfId="1887"/>
    <cellStyle name="標準 97 4" xfId="1888"/>
    <cellStyle name="標準 97 5" xfId="1889"/>
    <cellStyle name="標準 97 6" xfId="1890"/>
    <cellStyle name="標準 98" xfId="1891"/>
    <cellStyle name="標準 98 2" xfId="1892"/>
    <cellStyle name="標準 98 2 2" xfId="1893"/>
    <cellStyle name="標準 98 2 2 2" xfId="1894"/>
    <cellStyle name="標準 98 2 2 3" xfId="1895"/>
    <cellStyle name="標準 98 2 2 4" xfId="1896"/>
    <cellStyle name="標準 98 2 3" xfId="1897"/>
    <cellStyle name="標準 98 2 4" xfId="1898"/>
    <cellStyle name="標準 98 2 5" xfId="1899"/>
    <cellStyle name="標準 98 3" xfId="1900"/>
    <cellStyle name="標準 98 3 2" xfId="1901"/>
    <cellStyle name="標準 98 3 3" xfId="1902"/>
    <cellStyle name="標準 98 3 4" xfId="1903"/>
    <cellStyle name="標準 98 4" xfId="1904"/>
    <cellStyle name="標準 98 5" xfId="1905"/>
    <cellStyle name="標準 98 6" xfId="1906"/>
    <cellStyle name="標準 99" xfId="1907"/>
    <cellStyle name="標準 99 2" xfId="1908"/>
    <cellStyle name="標準 99 2 2" xfId="1909"/>
    <cellStyle name="標準 99 2 2 2" xfId="1910"/>
    <cellStyle name="標準 99 2 2 3" xfId="1911"/>
    <cellStyle name="標準 99 2 2 4" xfId="1912"/>
    <cellStyle name="標準 99 2 3" xfId="1913"/>
    <cellStyle name="標準 99 2 4" xfId="1914"/>
    <cellStyle name="標準 99 2 5" xfId="1915"/>
    <cellStyle name="標準 99 3" xfId="1916"/>
    <cellStyle name="標準 99 3 2" xfId="1917"/>
    <cellStyle name="標準 99 3 3" xfId="1918"/>
    <cellStyle name="標準 99 3 4" xfId="1919"/>
    <cellStyle name="標準 99 4" xfId="1920"/>
    <cellStyle name="標準 99 5" xfId="1921"/>
    <cellStyle name="標準 99 6" xfId="1922"/>
    <cellStyle name="標準１" xfId="1923"/>
    <cellStyle name="標準10" xfId="1924"/>
    <cellStyle name="標準12" xfId="1925"/>
    <cellStyle name="文字列" xfId="1926"/>
    <cellStyle name="未定義" xfId="1927"/>
    <cellStyle name="未定義 2" xfId="1928"/>
    <cellStyle name="未定義 3" xfId="1929"/>
    <cellStyle name="未定義_030_上場有価証券総括表_詳細設計書_府令改正対応" xfId="1930"/>
    <cellStyle name="良い 2" xfId="1931"/>
    <cellStyle name="良い 3" xfId="1932"/>
    <cellStyle name="良い 4" xfId="1933"/>
    <cellStyle name="良い 5" xfId="1934"/>
    <cellStyle name="良い 6" xfId="1935"/>
    <cellStyle name="良い 7" xfId="1936"/>
    <cellStyle name="良い 8" xfId="1937"/>
    <cellStyle name="良い 9" xfId="1938"/>
    <cellStyle name="표준_4.3.1_取引処理（取引処理制御１－１）" xfId="1939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L129"/>
  <sheetViews>
    <sheetView showGridLines="0" tabSelected="1" view="pageBreakPreview" workbookViewId="0" zoomScaleNormal="55" zoomScaleSheetLayoutView="100">
      <pane activePane="bottomLeft" state="frozen" topLeftCell="A6" ySplit="5"/>
      <selection activeCell="A6" pane="bottomLeft" sqref="A6"/>
    </sheetView>
  </sheetViews>
  <sheetFormatPr defaultRowHeight="13.5"/>
  <cols>
    <col min="1" max="1" customWidth="true" style="1" width="6.25" collapsed="false"/>
    <col min="2" max="2" customWidth="true" style="1" width="33.25" collapsed="false"/>
    <col min="3" max="3" customWidth="true" style="1" width="37.375" collapsed="false"/>
    <col min="4" max="4" customWidth="true" style="1" width="5.375" collapsed="false"/>
    <col min="5" max="5" customWidth="true" style="1" width="26.875" collapsed="false"/>
    <col min="6" max="6" customWidth="true" style="1" width="5.375" collapsed="false"/>
    <col min="7" max="7" customWidth="true" style="1" width="26.875" collapsed="false"/>
    <col min="8" max="8" customWidth="true" style="1" width="5.375" collapsed="false"/>
    <col min="9" max="9" customWidth="true" style="1" width="26.875" collapsed="false"/>
    <col min="10" max="10" customWidth="true" style="1" width="5.375" collapsed="false"/>
    <col min="11" max="11" customWidth="true" style="1" width="26.875" collapsed="false"/>
    <col min="12" max="12" customWidth="true" style="1" width="9.0" collapsed="false"/>
    <col min="13" max="16384" style="1" width="9.0" collapsed="false"/>
  </cols>
  <sheetData>
    <row customHeight="1" ht="30" r="1" spans="1:11">
      <c r="A1" s="14" t="s">
        <v>0</v>
      </c>
      <c r="B1" s="14"/>
      <c r="C1" s="14"/>
      <c r="D1" s="2"/>
      <c r="E1" s="2"/>
      <c r="F1" s="2"/>
      <c r="G1" s="2"/>
      <c r="H1" s="2"/>
      <c r="I1" s="2"/>
      <c r="J1" s="2"/>
      <c r="K1" s="2"/>
    </row>
    <row customHeight="1" ht="30" r="2" spans="1:11">
      <c r="A2" s="14" t="s">
        <v>1</v>
      </c>
      <c r="B2" s="14"/>
      <c r="C2" s="14"/>
      <c r="D2" s="2"/>
      <c r="E2" s="2"/>
      <c r="F2" s="2"/>
      <c r="G2" s="2"/>
      <c r="H2" s="2"/>
      <c r="I2" s="2"/>
      <c r="J2" s="2"/>
      <c r="K2" s="2"/>
    </row>
    <row customHeight="1" ht="17.100000000000001" r="3" spans="1:11">
      <c r="A3" s="10" t="s">
        <v>2</v>
      </c>
      <c r="B3" s="3"/>
      <c r="C3" s="3"/>
      <c r="D3" s="2"/>
      <c r="E3" s="2"/>
      <c r="F3" s="2"/>
      <c r="G3" s="2"/>
      <c r="H3" s="2"/>
      <c r="I3" s="2"/>
      <c r="J3" s="2"/>
      <c r="K3" s="4" t="s">
        <v>3</v>
      </c>
    </row>
    <row customHeight="1" ht="17.100000000000001" r="4" spans="1:11">
      <c r="A4" s="5" t="s">
        <v>4</v>
      </c>
      <c r="B4" s="15" t="s">
        <v>5</v>
      </c>
      <c r="C4" s="15" t="s">
        <v>6</v>
      </c>
      <c r="D4" s="11" t="s">
        <v>7</v>
      </c>
      <c r="E4" s="11"/>
      <c r="F4" s="11" t="s">
        <v>8</v>
      </c>
      <c r="G4" s="11"/>
      <c r="H4" s="11" t="s">
        <v>9</v>
      </c>
      <c r="I4" s="11"/>
      <c r="J4" s="11" t="s">
        <v>10</v>
      </c>
      <c r="K4" s="11"/>
    </row>
    <row customHeight="1" ht="17.100000000000001" r="5" spans="1:11">
      <c r="A5" s="5" t="s">
        <v>11</v>
      </c>
      <c r="B5" s="16"/>
      <c r="C5" s="16"/>
      <c r="D5" s="11" t="s">
        <v>12</v>
      </c>
      <c r="E5" s="11"/>
      <c r="F5" s="11" t="s">
        <v>13</v>
      </c>
      <c r="G5" s="11"/>
      <c r="H5" s="11" t="s">
        <v>14</v>
      </c>
      <c r="I5" s="11"/>
      <c r="J5" s="12" t="s">
        <v>15</v>
      </c>
      <c r="K5" s="13"/>
    </row>
    <row customHeight="1" ht="13.5" r="6" spans="1:11">
      <c r="A6" s="6" t="s">
        <v>16</v>
      </c>
      <c r="B6" s="7" t="s">
        <v>17</v>
      </c>
      <c r="C6" s="7" t="s">
        <v>18</v>
      </c>
      <c r="D6" s="8" t="s">
        <v>19</v>
      </c>
      <c r="E6" s="9" t="str">
        <f>"－"</f>
        <v>－</v>
      </c>
      <c r="F6" s="8" t="s">
        <v>19</v>
      </c>
      <c r="G6" s="9" t="str">
        <f>"－"</f>
        <v>－</v>
      </c>
      <c r="H6" s="8" t="s">
        <v>19</v>
      </c>
      <c r="I6" s="9" t="str">
        <f>"－"</f>
        <v>－</v>
      </c>
      <c r="J6" s="8" t="s">
        <v>19</v>
      </c>
      <c r="K6" s="9" t="str">
        <f>"－"</f>
        <v>－</v>
      </c>
    </row>
    <row r="7">
      <c r="A7" s="6" t="s">
        <v>20</v>
      </c>
      <c r="B7" s="7" t="s">
        <v>17</v>
      </c>
      <c r="C7" s="7" t="s">
        <v>18</v>
      </c>
      <c r="D7" s="8"/>
      <c r="E7" s="9" t="str">
        <f>"－"</f>
        <v>－</v>
      </c>
      <c r="F7" s="8"/>
      <c r="G7" s="9" t="str">
        <f>"－"</f>
        <v>－</v>
      </c>
      <c r="H7" s="8"/>
      <c r="I7" s="9" t="str">
        <f>"－"</f>
        <v>－</v>
      </c>
      <c r="J7" s="8"/>
      <c r="K7" s="9" t="str">
        <f>"－"</f>
        <v>－</v>
      </c>
    </row>
    <row r="8">
      <c r="A8" s="6" t="s">
        <v>21</v>
      </c>
      <c r="B8" s="7" t="s">
        <v>17</v>
      </c>
      <c r="C8" s="7" t="s">
        <v>18</v>
      </c>
      <c r="D8" s="8"/>
      <c r="E8" s="9" t="str">
        <f>"－"</f>
        <v>－</v>
      </c>
      <c r="F8" s="8"/>
      <c r="G8" s="9" t="str">
        <f>"－"</f>
        <v>－</v>
      </c>
      <c r="H8" s="8"/>
      <c r="I8" s="9" t="str">
        <f>"－"</f>
        <v>－</v>
      </c>
      <c r="J8" s="8"/>
      <c r="K8" s="9" t="str">
        <f>"－"</f>
        <v>－</v>
      </c>
    </row>
    <row r="9">
      <c r="A9" s="6" t="s">
        <v>22</v>
      </c>
      <c r="B9" s="7" t="s">
        <v>17</v>
      </c>
      <c r="C9" s="7" t="s">
        <v>18</v>
      </c>
      <c r="D9" s="8"/>
      <c r="E9" s="9" t="str">
        <f>"－"</f>
        <v>－</v>
      </c>
      <c r="F9" s="8"/>
      <c r="G9" s="9" t="str">
        <f>"－"</f>
        <v>－</v>
      </c>
      <c r="H9" s="8"/>
      <c r="I9" s="9" t="str">
        <f>"－"</f>
        <v>－</v>
      </c>
      <c r="J9" s="8"/>
      <c r="K9" s="9" t="str">
        <f>"－"</f>
        <v>－</v>
      </c>
    </row>
    <row r="10">
      <c r="A10" s="6" t="s">
        <v>23</v>
      </c>
      <c r="B10" s="7" t="s">
        <v>17</v>
      </c>
      <c r="C10" s="7" t="s">
        <v>18</v>
      </c>
      <c r="D10" s="8"/>
      <c r="E10" s="9" t="str">
        <f>"－"</f>
        <v>－</v>
      </c>
      <c r="F10" s="8"/>
      <c r="G10" s="9" t="str">
        <f>"－"</f>
        <v>－</v>
      </c>
      <c r="H10" s="8"/>
      <c r="I10" s="9" t="str">
        <f>"－"</f>
        <v>－</v>
      </c>
      <c r="J10" s="8"/>
      <c r="K10" s="9" t="str">
        <f>"－"</f>
        <v>－</v>
      </c>
    </row>
    <row r="11">
      <c r="A11" s="6" t="s">
        <v>24</v>
      </c>
      <c r="B11" s="7" t="s">
        <v>17</v>
      </c>
      <c r="C11" s="7" t="s">
        <v>18</v>
      </c>
      <c r="D11" s="8"/>
      <c r="E11" s="9"/>
      <c r="F11" s="8"/>
      <c r="G11" s="9"/>
      <c r="H11" s="8"/>
      <c r="I11" s="9"/>
      <c r="J11" s="8"/>
      <c r="K11" s="9"/>
    </row>
    <row r="12">
      <c r="A12" s="6" t="s">
        <v>25</v>
      </c>
      <c r="B12" s="7" t="s">
        <v>17</v>
      </c>
      <c r="C12" s="7" t="s">
        <v>18</v>
      </c>
      <c r="D12" s="8"/>
      <c r="E12" s="9"/>
      <c r="F12" s="8"/>
      <c r="G12" s="9"/>
      <c r="H12" s="8"/>
      <c r="I12" s="9"/>
      <c r="J12" s="8"/>
      <c r="K12" s="9"/>
    </row>
    <row r="13">
      <c r="A13" s="6" t="s">
        <v>26</v>
      </c>
      <c r="B13" s="7" t="s">
        <v>17</v>
      </c>
      <c r="C13" s="7" t="s">
        <v>18</v>
      </c>
      <c r="D13" s="8"/>
      <c r="E13" s="9" t="str">
        <f>"－"</f>
        <v>－</v>
      </c>
      <c r="F13" s="8"/>
      <c r="G13" s="9" t="str">
        <f>"－"</f>
        <v>－</v>
      </c>
      <c r="H13" s="8"/>
      <c r="I13" s="9" t="str">
        <f>"－"</f>
        <v>－</v>
      </c>
      <c r="J13" s="8"/>
      <c r="K13" s="9" t="str">
        <f>"－"</f>
        <v>－</v>
      </c>
    </row>
    <row r="14">
      <c r="A14" s="6" t="s">
        <v>27</v>
      </c>
      <c r="B14" s="7" t="s">
        <v>17</v>
      </c>
      <c r="C14" s="7" t="s">
        <v>18</v>
      </c>
      <c r="D14" s="8"/>
      <c r="E14" s="9" t="str">
        <f>"－"</f>
        <v>－</v>
      </c>
      <c r="F14" s="8"/>
      <c r="G14" s="9" t="str">
        <f>"－"</f>
        <v>－</v>
      </c>
      <c r="H14" s="8"/>
      <c r="I14" s="9" t="str">
        <f>"－"</f>
        <v>－</v>
      </c>
      <c r="J14" s="8"/>
      <c r="K14" s="9" t="str">
        <f>"－"</f>
        <v>－</v>
      </c>
    </row>
    <row r="15">
      <c r="A15" s="6" t="s">
        <v>28</v>
      </c>
      <c r="B15" s="7" t="s">
        <v>17</v>
      </c>
      <c r="C15" s="7" t="s">
        <v>18</v>
      </c>
      <c r="D15" s="8"/>
      <c r="E15" s="9" t="str">
        <f>"－"</f>
        <v>－</v>
      </c>
      <c r="F15" s="8"/>
      <c r="G15" s="9" t="str">
        <f>"－"</f>
        <v>－</v>
      </c>
      <c r="H15" s="8"/>
      <c r="I15" s="9" t="str">
        <f>"－"</f>
        <v>－</v>
      </c>
      <c r="J15" s="8"/>
      <c r="K15" s="9" t="str">
        <f>"－"</f>
        <v>－</v>
      </c>
    </row>
    <row r="16">
      <c r="A16" s="6" t="s">
        <v>29</v>
      </c>
      <c r="B16" s="7" t="s">
        <v>17</v>
      </c>
      <c r="C16" s="7" t="s">
        <v>18</v>
      </c>
      <c r="D16" s="8"/>
      <c r="E16" s="9" t="str">
        <f>"－"</f>
        <v>－</v>
      </c>
      <c r="F16" s="8"/>
      <c r="G16" s="9" t="str">
        <f>"－"</f>
        <v>－</v>
      </c>
      <c r="H16" s="8"/>
      <c r="I16" s="9" t="str">
        <f>"－"</f>
        <v>－</v>
      </c>
      <c r="J16" s="8"/>
      <c r="K16" s="9" t="str">
        <f>"－"</f>
        <v>－</v>
      </c>
    </row>
    <row r="17">
      <c r="A17" s="6" t="s">
        <v>30</v>
      </c>
      <c r="B17" s="7" t="s">
        <v>17</v>
      </c>
      <c r="C17" s="7" t="s">
        <v>18</v>
      </c>
      <c r="D17" s="8"/>
      <c r="E17" s="9" t="str">
        <f>"－"</f>
        <v>－</v>
      </c>
      <c r="F17" s="8"/>
      <c r="G17" s="9" t="str">
        <f>"－"</f>
        <v>－</v>
      </c>
      <c r="H17" s="8"/>
      <c r="I17" s="9" t="str">
        <f>"－"</f>
        <v>－</v>
      </c>
      <c r="J17" s="8"/>
      <c r="K17" s="9" t="str">
        <f>"－"</f>
        <v>－</v>
      </c>
    </row>
    <row r="18">
      <c r="A18" s="6" t="s">
        <v>31</v>
      </c>
      <c r="B18" s="7" t="s">
        <v>17</v>
      </c>
      <c r="C18" s="7" t="s">
        <v>18</v>
      </c>
      <c r="D18" s="8"/>
      <c r="E18" s="9"/>
      <c r="F18" s="8"/>
      <c r="G18" s="9"/>
      <c r="H18" s="8"/>
      <c r="I18" s="9"/>
      <c r="J18" s="8"/>
      <c r="K18" s="9"/>
    </row>
    <row r="19">
      <c r="A19" s="6" t="s">
        <v>32</v>
      </c>
      <c r="B19" s="7" t="s">
        <v>17</v>
      </c>
      <c r="C19" s="7" t="s">
        <v>18</v>
      </c>
      <c r="D19" s="8"/>
      <c r="E19" s="9"/>
      <c r="F19" s="8"/>
      <c r="G19" s="9"/>
      <c r="H19" s="8"/>
      <c r="I19" s="9"/>
      <c r="J19" s="8"/>
      <c r="K19" s="9"/>
    </row>
    <row r="20">
      <c r="A20" s="6" t="s">
        <v>33</v>
      </c>
      <c r="B20" s="7" t="s">
        <v>17</v>
      </c>
      <c r="C20" s="7" t="s">
        <v>18</v>
      </c>
      <c r="D20" s="8"/>
      <c r="E20" s="9" t="str">
        <f>"－"</f>
        <v>－</v>
      </c>
      <c r="F20" s="8"/>
      <c r="G20" s="9" t="str">
        <f>"－"</f>
        <v>－</v>
      </c>
      <c r="H20" s="8"/>
      <c r="I20" s="9" t="str">
        <f>"－"</f>
        <v>－</v>
      </c>
      <c r="J20" s="8"/>
      <c r="K20" s="9" t="str">
        <f>"－"</f>
        <v>－</v>
      </c>
    </row>
    <row r="21">
      <c r="A21" s="6" t="s">
        <v>34</v>
      </c>
      <c r="B21" s="7" t="s">
        <v>17</v>
      </c>
      <c r="C21" s="7" t="s">
        <v>18</v>
      </c>
      <c r="D21" s="8"/>
      <c r="E21" s="9" t="str">
        <f>"－"</f>
        <v>－</v>
      </c>
      <c r="F21" s="8"/>
      <c r="G21" s="9" t="str">
        <f>"－"</f>
        <v>－</v>
      </c>
      <c r="H21" s="8"/>
      <c r="I21" s="9" t="str">
        <f>"－"</f>
        <v>－</v>
      </c>
      <c r="J21" s="8"/>
      <c r="K21" s="9" t="str">
        <f>"－"</f>
        <v>－</v>
      </c>
    </row>
    <row r="22">
      <c r="A22" s="6" t="s">
        <v>35</v>
      </c>
      <c r="B22" s="7" t="s">
        <v>17</v>
      </c>
      <c r="C22" s="7" t="s">
        <v>18</v>
      </c>
      <c r="D22" s="8"/>
      <c r="E22" s="9" t="str">
        <f>"－"</f>
        <v>－</v>
      </c>
      <c r="F22" s="8"/>
      <c r="G22" s="9" t="str">
        <f>"－"</f>
        <v>－</v>
      </c>
      <c r="H22" s="8"/>
      <c r="I22" s="9" t="str">
        <f>"－"</f>
        <v>－</v>
      </c>
      <c r="J22" s="8"/>
      <c r="K22" s="9" t="str">
        <f>"－"</f>
        <v>－</v>
      </c>
    </row>
    <row r="23">
      <c r="A23" s="6" t="s">
        <v>36</v>
      </c>
      <c r="B23" s="7" t="s">
        <v>17</v>
      </c>
      <c r="C23" s="7" t="s">
        <v>18</v>
      </c>
      <c r="D23" s="8"/>
      <c r="E23" s="9" t="str">
        <f>"－"</f>
        <v>－</v>
      </c>
      <c r="F23" s="8"/>
      <c r="G23" s="9" t="str">
        <f>"－"</f>
        <v>－</v>
      </c>
      <c r="H23" s="8"/>
      <c r="I23" s="9" t="str">
        <f>"－"</f>
        <v>－</v>
      </c>
      <c r="J23" s="8"/>
      <c r="K23" s="9" t="str">
        <f>"－"</f>
        <v>－</v>
      </c>
    </row>
    <row r="24">
      <c r="A24" s="6" t="s">
        <v>37</v>
      </c>
      <c r="B24" s="7" t="s">
        <v>17</v>
      </c>
      <c r="C24" s="7" t="s">
        <v>18</v>
      </c>
      <c r="D24" s="8"/>
      <c r="E24" s="9" t="str">
        <f>"－"</f>
        <v>－</v>
      </c>
      <c r="F24" s="8"/>
      <c r="G24" s="9" t="str">
        <f>"－"</f>
        <v>－</v>
      </c>
      <c r="H24" s="8"/>
      <c r="I24" s="9" t="str">
        <f>"－"</f>
        <v>－</v>
      </c>
      <c r="J24" s="8"/>
      <c r="K24" s="9" t="str">
        <f>"－"</f>
        <v>－</v>
      </c>
    </row>
    <row r="25">
      <c r="A25" s="6" t="s">
        <v>38</v>
      </c>
      <c r="B25" s="7" t="s">
        <v>17</v>
      </c>
      <c r="C25" s="7" t="s">
        <v>18</v>
      </c>
      <c r="D25" s="8"/>
      <c r="E25" s="9"/>
      <c r="F25" s="8"/>
      <c r="G25" s="9"/>
      <c r="H25" s="8"/>
      <c r="I25" s="9"/>
      <c r="J25" s="8"/>
      <c r="K25" s="9"/>
    </row>
    <row r="26">
      <c r="A26" s="6" t="s">
        <v>39</v>
      </c>
      <c r="B26" s="7" t="s">
        <v>17</v>
      </c>
      <c r="C26" s="7" t="s">
        <v>18</v>
      </c>
      <c r="D26" s="8"/>
      <c r="E26" s="9"/>
      <c r="F26" s="8"/>
      <c r="G26" s="9"/>
      <c r="H26" s="8"/>
      <c r="I26" s="9"/>
      <c r="J26" s="8"/>
      <c r="K26" s="9"/>
    </row>
    <row r="27">
      <c r="A27" s="6" t="s">
        <v>40</v>
      </c>
      <c r="B27" s="7" t="s">
        <v>17</v>
      </c>
      <c r="C27" s="7" t="s">
        <v>18</v>
      </c>
      <c r="D27" s="8"/>
      <c r="E27" s="9" t="str">
        <f>"－"</f>
        <v>－</v>
      </c>
      <c r="F27" s="8"/>
      <c r="G27" s="9" t="str">
        <f>"－"</f>
        <v>－</v>
      </c>
      <c r="H27" s="8"/>
      <c r="I27" s="9" t="str">
        <f>"－"</f>
        <v>－</v>
      </c>
      <c r="J27" s="8"/>
      <c r="K27" s="9" t="str">
        <f>"－"</f>
        <v>－</v>
      </c>
    </row>
    <row r="28">
      <c r="A28" s="6" t="s">
        <v>41</v>
      </c>
      <c r="B28" s="7" t="s">
        <v>17</v>
      </c>
      <c r="C28" s="7" t="s">
        <v>18</v>
      </c>
      <c r="D28" s="8"/>
      <c r="E28" s="9" t="str">
        <f>"－"</f>
        <v>－</v>
      </c>
      <c r="F28" s="8"/>
      <c r="G28" s="9" t="str">
        <f>"－"</f>
        <v>－</v>
      </c>
      <c r="H28" s="8"/>
      <c r="I28" s="9" t="str">
        <f>"－"</f>
        <v>－</v>
      </c>
      <c r="J28" s="8"/>
      <c r="K28" s="9" t="str">
        <f>"－"</f>
        <v>－</v>
      </c>
    </row>
    <row r="29">
      <c r="A29" s="6" t="s">
        <v>42</v>
      </c>
      <c r="B29" s="7" t="s">
        <v>17</v>
      </c>
      <c r="C29" s="7" t="s">
        <v>18</v>
      </c>
      <c r="D29" s="8"/>
      <c r="E29" s="9" t="str">
        <f>"－"</f>
        <v>－</v>
      </c>
      <c r="F29" s="8"/>
      <c r="G29" s="9" t="str">
        <f>"－"</f>
        <v>－</v>
      </c>
      <c r="H29" s="8"/>
      <c r="I29" s="9" t="str">
        <f>"－"</f>
        <v>－</v>
      </c>
      <c r="J29" s="8"/>
      <c r="K29" s="9" t="str">
        <f>"－"</f>
        <v>－</v>
      </c>
    </row>
    <row r="30">
      <c r="A30" s="6" t="s">
        <v>43</v>
      </c>
      <c r="B30" s="7" t="s">
        <v>17</v>
      </c>
      <c r="C30" s="7" t="s">
        <v>18</v>
      </c>
      <c r="D30" s="8"/>
      <c r="E30" s="9" t="str">
        <f>"－"</f>
        <v>－</v>
      </c>
      <c r="F30" s="8"/>
      <c r="G30" s="9" t="str">
        <f>"－"</f>
        <v>－</v>
      </c>
      <c r="H30" s="8"/>
      <c r="I30" s="9" t="str">
        <f>"－"</f>
        <v>－</v>
      </c>
      <c r="J30" s="8"/>
      <c r="K30" s="9" t="str">
        <f>"－"</f>
        <v>－</v>
      </c>
    </row>
    <row r="31">
      <c r="A31" s="6" t="s">
        <v>44</v>
      </c>
      <c r="B31" s="7" t="s">
        <v>17</v>
      </c>
      <c r="C31" s="7" t="s">
        <v>18</v>
      </c>
      <c r="D31" s="8"/>
      <c r="E31" s="9" t="str">
        <f>"－"</f>
        <v>－</v>
      </c>
      <c r="F31" s="8"/>
      <c r="G31" s="9" t="str">
        <f>"－"</f>
        <v>－</v>
      </c>
      <c r="H31" s="8"/>
      <c r="I31" s="9" t="str">
        <f>"－"</f>
        <v>－</v>
      </c>
      <c r="J31" s="8"/>
      <c r="K31" s="9" t="str">
        <f>"－"</f>
        <v>－</v>
      </c>
    </row>
    <row r="32">
      <c r="A32" s="6" t="s">
        <v>45</v>
      </c>
      <c r="B32" s="7" t="s">
        <v>17</v>
      </c>
      <c r="C32" s="7" t="s">
        <v>18</v>
      </c>
      <c r="D32" s="8"/>
      <c r="E32" s="9"/>
      <c r="F32" s="8"/>
      <c r="G32" s="9"/>
      <c r="H32" s="8"/>
      <c r="I32" s="9"/>
      <c r="J32" s="8"/>
      <c r="K32" s="9"/>
    </row>
    <row r="33">
      <c r="A33" s="6" t="s">
        <v>46</v>
      </c>
      <c r="B33" s="7" t="s">
        <v>17</v>
      </c>
      <c r="C33" s="7" t="s">
        <v>18</v>
      </c>
      <c r="D33" s="8"/>
      <c r="E33" s="9"/>
      <c r="F33" s="8"/>
      <c r="G33" s="9"/>
      <c r="H33" s="8"/>
      <c r="I33" s="9"/>
      <c r="J33" s="8"/>
      <c r="K33" s="9"/>
    </row>
    <row r="34">
      <c r="A34" s="6" t="s">
        <v>47</v>
      </c>
      <c r="B34" s="7" t="s">
        <v>17</v>
      </c>
      <c r="C34" s="7" t="s">
        <v>18</v>
      </c>
      <c r="D34" s="8"/>
      <c r="E34" s="9" t="str">
        <f>"－"</f>
        <v>－</v>
      </c>
      <c r="F34" s="8"/>
      <c r="G34" s="9" t="str">
        <f>"－"</f>
        <v>－</v>
      </c>
      <c r="H34" s="8"/>
      <c r="I34" s="9" t="str">
        <f>"－"</f>
        <v>－</v>
      </c>
      <c r="J34" s="8"/>
      <c r="K34" s="9" t="str">
        <f>"－"</f>
        <v>－</v>
      </c>
    </row>
    <row r="35">
      <c r="A35" s="6" t="s">
        <v>48</v>
      </c>
      <c r="B35" s="7" t="s">
        <v>17</v>
      </c>
      <c r="C35" s="7" t="s">
        <v>18</v>
      </c>
      <c r="D35" s="8"/>
      <c r="E35" s="9" t="str">
        <f>"－"</f>
        <v>－</v>
      </c>
      <c r="F35" s="8"/>
      <c r="G35" s="9" t="str">
        <f>"－"</f>
        <v>－</v>
      </c>
      <c r="H35" s="8"/>
      <c r="I35" s="9" t="str">
        <f>"－"</f>
        <v>－</v>
      </c>
      <c r="J35" s="8"/>
      <c r="K35" s="9" t="str">
        <f>"－"</f>
        <v>－</v>
      </c>
    </row>
    <row r="36">
      <c r="A36" s="6" t="s">
        <v>49</v>
      </c>
      <c r="B36" s="7" t="s">
        <v>17</v>
      </c>
      <c r="C36" s="7" t="s">
        <v>18</v>
      </c>
      <c r="D36" s="8"/>
      <c r="E36" s="9" t="str">
        <f>"－"</f>
        <v>－</v>
      </c>
      <c r="F36" s="8"/>
      <c r="G36" s="9" t="str">
        <f>"－"</f>
        <v>－</v>
      </c>
      <c r="H36" s="8"/>
      <c r="I36" s="9" t="str">
        <f>"－"</f>
        <v>－</v>
      </c>
      <c r="J36" s="8"/>
      <c r="K36" s="9" t="str">
        <f>"－"</f>
        <v>－</v>
      </c>
    </row>
    <row r="37">
      <c r="A37" s="6" t="s">
        <v>16</v>
      </c>
      <c r="B37" s="7" t="s">
        <v>50</v>
      </c>
      <c r="C37" s="7" t="s">
        <v>51</v>
      </c>
      <c r="D37" s="8"/>
      <c r="E37" s="9" t="n">
        <f>53993</f>
        <v>53993.0</v>
      </c>
      <c r="F37" s="8"/>
      <c r="G37" s="9" t="n">
        <f>8142403150000</f>
        <v>8.14240315E12</v>
      </c>
      <c r="H37" s="8"/>
      <c r="I37" s="9" t="n">
        <f>5964</f>
        <v>5964.0</v>
      </c>
      <c r="J37" s="8"/>
      <c r="K37" s="9" t="n">
        <f>102650</f>
        <v>102650.0</v>
      </c>
    </row>
    <row r="38">
      <c r="A38" s="6" t="s">
        <v>20</v>
      </c>
      <c r="B38" s="7" t="s">
        <v>50</v>
      </c>
      <c r="C38" s="7" t="s">
        <v>51</v>
      </c>
      <c r="D38" s="8"/>
      <c r="E38" s="9" t="n">
        <f>58049</f>
        <v>58049.0</v>
      </c>
      <c r="F38" s="8"/>
      <c r="G38" s="9" t="n">
        <f>8765193330000</f>
        <v>8.76519333E12</v>
      </c>
      <c r="H38" s="8"/>
      <c r="I38" s="9" t="n">
        <f>9139</f>
        <v>9139.0</v>
      </c>
      <c r="J38" s="8"/>
      <c r="K38" s="9" t="n">
        <f>100924</f>
        <v>100924.0</v>
      </c>
    </row>
    <row r="39">
      <c r="A39" s="6" t="s">
        <v>21</v>
      </c>
      <c r="B39" s="7" t="s">
        <v>50</v>
      </c>
      <c r="C39" s="7" t="s">
        <v>51</v>
      </c>
      <c r="D39" s="8"/>
      <c r="E39" s="9" t="n">
        <f>35195</f>
        <v>35195.0</v>
      </c>
      <c r="F39" s="8"/>
      <c r="G39" s="9" t="n">
        <f>5318385720000</f>
        <v>5.31838572E12</v>
      </c>
      <c r="H39" s="8"/>
      <c r="I39" s="9" t="n">
        <f>4432</f>
        <v>4432.0</v>
      </c>
      <c r="J39" s="8"/>
      <c r="K39" s="9" t="n">
        <f>98333</f>
        <v>98333.0</v>
      </c>
    </row>
    <row r="40">
      <c r="A40" s="6" t="s">
        <v>22</v>
      </c>
      <c r="B40" s="7" t="s">
        <v>50</v>
      </c>
      <c r="C40" s="7" t="s">
        <v>51</v>
      </c>
      <c r="D40" s="8"/>
      <c r="E40" s="9" t="n">
        <f>39972</f>
        <v>39972.0</v>
      </c>
      <c r="F40" s="8"/>
      <c r="G40" s="9" t="n">
        <f>6034628340000</f>
        <v>6.03462834E12</v>
      </c>
      <c r="H40" s="8"/>
      <c r="I40" s="9" t="n">
        <f>3711</f>
        <v>3711.0</v>
      </c>
      <c r="J40" s="8"/>
      <c r="K40" s="9" t="n">
        <f>97049</f>
        <v>97049.0</v>
      </c>
    </row>
    <row r="41">
      <c r="A41" s="6" t="s">
        <v>23</v>
      </c>
      <c r="B41" s="7" t="s">
        <v>50</v>
      </c>
      <c r="C41" s="7" t="s">
        <v>51</v>
      </c>
      <c r="D41" s="8"/>
      <c r="E41" s="9" t="n">
        <f>56990</f>
        <v>56990.0</v>
      </c>
      <c r="F41" s="8"/>
      <c r="G41" s="9" t="n">
        <f>8615181290000</f>
        <v>8.61518129E12</v>
      </c>
      <c r="H41" s="8"/>
      <c r="I41" s="9" t="n">
        <f>7712</f>
        <v>7712.0</v>
      </c>
      <c r="J41" s="8"/>
      <c r="K41" s="9" t="n">
        <f>97351</f>
        <v>97351.0</v>
      </c>
    </row>
    <row r="42">
      <c r="A42" s="6" t="s">
        <v>24</v>
      </c>
      <c r="B42" s="7" t="s">
        <v>50</v>
      </c>
      <c r="C42" s="7" t="s">
        <v>51</v>
      </c>
      <c r="D42" s="8"/>
      <c r="E42" s="9"/>
      <c r="F42" s="8"/>
      <c r="G42" s="9"/>
      <c r="H42" s="8"/>
      <c r="I42" s="9"/>
      <c r="J42" s="8"/>
      <c r="K42" s="9"/>
    </row>
    <row r="43">
      <c r="A43" s="6" t="s">
        <v>25</v>
      </c>
      <c r="B43" s="7" t="s">
        <v>50</v>
      </c>
      <c r="C43" s="7" t="s">
        <v>51</v>
      </c>
      <c r="D43" s="8"/>
      <c r="E43" s="9"/>
      <c r="F43" s="8"/>
      <c r="G43" s="9"/>
      <c r="H43" s="8"/>
      <c r="I43" s="9"/>
      <c r="J43" s="8"/>
      <c r="K43" s="9"/>
    </row>
    <row r="44">
      <c r="A44" s="6" t="s">
        <v>26</v>
      </c>
      <c r="B44" s="7" t="s">
        <v>50</v>
      </c>
      <c r="C44" s="7" t="s">
        <v>51</v>
      </c>
      <c r="D44" s="8"/>
      <c r="E44" s="9" t="n">
        <f>53895</f>
        <v>53895.0</v>
      </c>
      <c r="F44" s="8"/>
      <c r="G44" s="9" t="n">
        <f>8152111690000</f>
        <v>8.15211169E12</v>
      </c>
      <c r="H44" s="8"/>
      <c r="I44" s="9" t="n">
        <f>13222</f>
        <v>13222.0</v>
      </c>
      <c r="J44" s="8" t="s">
        <v>52</v>
      </c>
      <c r="K44" s="9" t="n">
        <f>102788</f>
        <v>102788.0</v>
      </c>
    </row>
    <row r="45">
      <c r="A45" s="6" t="s">
        <v>27</v>
      </c>
      <c r="B45" s="7" t="s">
        <v>50</v>
      </c>
      <c r="C45" s="7" t="s">
        <v>51</v>
      </c>
      <c r="D45" s="8"/>
      <c r="E45" s="9" t="n">
        <f>86389</f>
        <v>86389.0</v>
      </c>
      <c r="F45" s="8"/>
      <c r="G45" s="9" t="n">
        <f>13037802781400</f>
        <v>1.30378027814E13</v>
      </c>
      <c r="H45" s="8"/>
      <c r="I45" s="9" t="n">
        <f>31595</f>
        <v>31595.0</v>
      </c>
      <c r="J45" s="8"/>
      <c r="K45" s="9" t="n">
        <f>91339</f>
        <v>91339.0</v>
      </c>
    </row>
    <row r="46">
      <c r="A46" s="6" t="s">
        <v>28</v>
      </c>
      <c r="B46" s="7" t="s">
        <v>50</v>
      </c>
      <c r="C46" s="7" t="s">
        <v>51</v>
      </c>
      <c r="D46" s="8"/>
      <c r="E46" s="9" t="n">
        <f>107277</f>
        <v>107277.0</v>
      </c>
      <c r="F46" s="8"/>
      <c r="G46" s="9" t="n">
        <f>16201470611200</f>
        <v>1.62014706112E13</v>
      </c>
      <c r="H46" s="8"/>
      <c r="I46" s="9" t="n">
        <f>46283</f>
        <v>46283.0</v>
      </c>
      <c r="J46" s="8"/>
      <c r="K46" s="9" t="n">
        <f>99072</f>
        <v>99072.0</v>
      </c>
    </row>
    <row r="47">
      <c r="A47" s="6" t="s">
        <v>29</v>
      </c>
      <c r="B47" s="7" t="s">
        <v>50</v>
      </c>
      <c r="C47" s="7" t="s">
        <v>51</v>
      </c>
      <c r="D47" s="8" t="s">
        <v>52</v>
      </c>
      <c r="E47" s="9" t="n">
        <f>141895</f>
        <v>141895.0</v>
      </c>
      <c r="F47" s="8" t="s">
        <v>52</v>
      </c>
      <c r="G47" s="9" t="n">
        <f>21429791760100</f>
        <v>2.14297917601E13</v>
      </c>
      <c r="H47" s="8" t="s">
        <v>52</v>
      </c>
      <c r="I47" s="9" t="n">
        <f>65936</f>
        <v>65936.0</v>
      </c>
      <c r="J47" s="8"/>
      <c r="K47" s="9" t="n">
        <f>98171</f>
        <v>98171.0</v>
      </c>
    </row>
    <row r="48">
      <c r="A48" s="6" t="s">
        <v>30</v>
      </c>
      <c r="B48" s="7" t="s">
        <v>50</v>
      </c>
      <c r="C48" s="7" t="s">
        <v>51</v>
      </c>
      <c r="D48" s="8"/>
      <c r="E48" s="9" t="n">
        <f>63709</f>
        <v>63709.0</v>
      </c>
      <c r="F48" s="8"/>
      <c r="G48" s="9" t="n">
        <f>9628285850000</f>
        <v>9.62828585E12</v>
      </c>
      <c r="H48" s="8"/>
      <c r="I48" s="9" t="n">
        <f>14557</f>
        <v>14557.0</v>
      </c>
      <c r="J48" s="8"/>
      <c r="K48" s="9" t="n">
        <f>77562</f>
        <v>77562.0</v>
      </c>
    </row>
    <row r="49">
      <c r="A49" s="6" t="s">
        <v>31</v>
      </c>
      <c r="B49" s="7" t="s">
        <v>50</v>
      </c>
      <c r="C49" s="7" t="s">
        <v>51</v>
      </c>
      <c r="D49" s="8"/>
      <c r="E49" s="9"/>
      <c r="F49" s="8"/>
      <c r="G49" s="9"/>
      <c r="H49" s="8"/>
      <c r="I49" s="9"/>
      <c r="J49" s="8"/>
      <c r="K49" s="9"/>
    </row>
    <row r="50">
      <c r="A50" s="6" t="s">
        <v>32</v>
      </c>
      <c r="B50" s="7" t="s">
        <v>50</v>
      </c>
      <c r="C50" s="7" t="s">
        <v>51</v>
      </c>
      <c r="D50" s="8"/>
      <c r="E50" s="9"/>
      <c r="F50" s="8"/>
      <c r="G50" s="9"/>
      <c r="H50" s="8"/>
      <c r="I50" s="9"/>
      <c r="J50" s="8"/>
      <c r="K50" s="9"/>
    </row>
    <row r="51">
      <c r="A51" s="6" t="s">
        <v>33</v>
      </c>
      <c r="B51" s="7" t="s">
        <v>50</v>
      </c>
      <c r="C51" s="7" t="s">
        <v>51</v>
      </c>
      <c r="D51" s="8"/>
      <c r="E51" s="9" t="n">
        <f>30709</f>
        <v>30709.0</v>
      </c>
      <c r="F51" s="8"/>
      <c r="G51" s="9" t="n">
        <f>4639330740000</f>
        <v>4.63933074E12</v>
      </c>
      <c r="H51" s="8"/>
      <c r="I51" s="9" t="n">
        <f>5037</f>
        <v>5037.0</v>
      </c>
      <c r="J51" s="8"/>
      <c r="K51" s="9" t="n">
        <f>75106</f>
        <v>75106.0</v>
      </c>
    </row>
    <row r="52">
      <c r="A52" s="6" t="s">
        <v>34</v>
      </c>
      <c r="B52" s="7" t="s">
        <v>50</v>
      </c>
      <c r="C52" s="7" t="s">
        <v>51</v>
      </c>
      <c r="D52" s="8"/>
      <c r="E52" s="9" t="n">
        <f>20641</f>
        <v>20641.0</v>
      </c>
      <c r="F52" s="8"/>
      <c r="G52" s="9" t="n">
        <f>3119487720000</f>
        <v>3.11948772E12</v>
      </c>
      <c r="H52" s="8"/>
      <c r="I52" s="9" t="n">
        <f>2923</f>
        <v>2923.0</v>
      </c>
      <c r="J52" s="8"/>
      <c r="K52" s="9" t="n">
        <f>74230</f>
        <v>74230.0</v>
      </c>
    </row>
    <row r="53">
      <c r="A53" s="6" t="s">
        <v>35</v>
      </c>
      <c r="B53" s="7" t="s">
        <v>50</v>
      </c>
      <c r="C53" s="7" t="s">
        <v>51</v>
      </c>
      <c r="D53" s="8"/>
      <c r="E53" s="9" t="n">
        <f>19449</f>
        <v>19449.0</v>
      </c>
      <c r="F53" s="8"/>
      <c r="G53" s="9" t="n">
        <f>2940999470000</f>
        <v>2.94099947E12</v>
      </c>
      <c r="H53" s="8"/>
      <c r="I53" s="9" t="n">
        <f>1992</f>
        <v>1992.0</v>
      </c>
      <c r="J53" s="8"/>
      <c r="K53" s="9" t="n">
        <f>74257</f>
        <v>74257.0</v>
      </c>
    </row>
    <row r="54">
      <c r="A54" s="6" t="s">
        <v>36</v>
      </c>
      <c r="B54" s="7" t="s">
        <v>50</v>
      </c>
      <c r="C54" s="7" t="s">
        <v>51</v>
      </c>
      <c r="D54" s="8"/>
      <c r="E54" s="9" t="n">
        <f>29616</f>
        <v>29616.0</v>
      </c>
      <c r="F54" s="8"/>
      <c r="G54" s="9" t="n">
        <f>4476019450000</f>
        <v>4.47601945E12</v>
      </c>
      <c r="H54" s="8"/>
      <c r="I54" s="9" t="n">
        <f>3213</f>
        <v>3213.0</v>
      </c>
      <c r="J54" s="8"/>
      <c r="K54" s="9" t="n">
        <f>77109</f>
        <v>77109.0</v>
      </c>
    </row>
    <row r="55">
      <c r="A55" s="6" t="s">
        <v>37</v>
      </c>
      <c r="B55" s="7" t="s">
        <v>50</v>
      </c>
      <c r="C55" s="7" t="s">
        <v>51</v>
      </c>
      <c r="D55" s="8"/>
      <c r="E55" s="9" t="n">
        <f>26213</f>
        <v>26213.0</v>
      </c>
      <c r="F55" s="8"/>
      <c r="G55" s="9" t="n">
        <f>3958405450000</f>
        <v>3.95840545E12</v>
      </c>
      <c r="H55" s="8"/>
      <c r="I55" s="9" t="n">
        <f>4187</f>
        <v>4187.0</v>
      </c>
      <c r="J55" s="8"/>
      <c r="K55" s="9" t="n">
        <f>76947</f>
        <v>76947.0</v>
      </c>
    </row>
    <row r="56">
      <c r="A56" s="6" t="s">
        <v>38</v>
      </c>
      <c r="B56" s="7" t="s">
        <v>50</v>
      </c>
      <c r="C56" s="7" t="s">
        <v>51</v>
      </c>
      <c r="D56" s="8"/>
      <c r="E56" s="9"/>
      <c r="F56" s="8"/>
      <c r="G56" s="9"/>
      <c r="H56" s="8"/>
      <c r="I56" s="9"/>
      <c r="J56" s="8"/>
      <c r="K56" s="9"/>
    </row>
    <row r="57">
      <c r="A57" s="6" t="s">
        <v>39</v>
      </c>
      <c r="B57" s="7" t="s">
        <v>50</v>
      </c>
      <c r="C57" s="7" t="s">
        <v>51</v>
      </c>
      <c r="D57" s="8"/>
      <c r="E57" s="9"/>
      <c r="F57" s="8"/>
      <c r="G57" s="9"/>
      <c r="H57" s="8"/>
      <c r="I57" s="9"/>
      <c r="J57" s="8"/>
      <c r="K57" s="9"/>
    </row>
    <row r="58">
      <c r="A58" s="6" t="s">
        <v>40</v>
      </c>
      <c r="B58" s="7" t="s">
        <v>50</v>
      </c>
      <c r="C58" s="7" t="s">
        <v>51</v>
      </c>
      <c r="D58" s="8"/>
      <c r="E58" s="9" t="n">
        <f>22443</f>
        <v>22443.0</v>
      </c>
      <c r="F58" s="8"/>
      <c r="G58" s="9" t="n">
        <f>3393244870000</f>
        <v>3.39324487E12</v>
      </c>
      <c r="H58" s="8"/>
      <c r="I58" s="9" t="n">
        <f>2610</f>
        <v>2610.0</v>
      </c>
      <c r="J58" s="8"/>
      <c r="K58" s="9" t="n">
        <f>73495</f>
        <v>73495.0</v>
      </c>
    </row>
    <row r="59">
      <c r="A59" s="6" t="s">
        <v>41</v>
      </c>
      <c r="B59" s="7" t="s">
        <v>50</v>
      </c>
      <c r="C59" s="7" t="s">
        <v>51</v>
      </c>
      <c r="D59" s="8"/>
      <c r="E59" s="9" t="n">
        <f>18648</f>
        <v>18648.0</v>
      </c>
      <c r="F59" s="8"/>
      <c r="G59" s="9" t="n">
        <f>2821250790000</f>
        <v>2.82125079E12</v>
      </c>
      <c r="H59" s="8"/>
      <c r="I59" s="9" t="n">
        <f>2011</f>
        <v>2011.0</v>
      </c>
      <c r="J59" s="8"/>
      <c r="K59" s="9" t="n">
        <f>72913</f>
        <v>72913.0</v>
      </c>
    </row>
    <row r="60">
      <c r="A60" s="6" t="s">
        <v>42</v>
      </c>
      <c r="B60" s="7" t="s">
        <v>50</v>
      </c>
      <c r="C60" s="7" t="s">
        <v>51</v>
      </c>
      <c r="D60" s="8"/>
      <c r="E60" s="9" t="n">
        <f>21065</f>
        <v>21065.0</v>
      </c>
      <c r="F60" s="8"/>
      <c r="G60" s="9" t="n">
        <f>3189494520000</f>
        <v>3.18949452E12</v>
      </c>
      <c r="H60" s="8"/>
      <c r="I60" s="9" t="n">
        <f>3145</f>
        <v>3145.0</v>
      </c>
      <c r="J60" s="8" t="s">
        <v>53</v>
      </c>
      <c r="K60" s="9" t="n">
        <f>71584</f>
        <v>71584.0</v>
      </c>
    </row>
    <row r="61">
      <c r="A61" s="6" t="s">
        <v>43</v>
      </c>
      <c r="B61" s="7" t="s">
        <v>50</v>
      </c>
      <c r="C61" s="7" t="s">
        <v>51</v>
      </c>
      <c r="D61" s="8"/>
      <c r="E61" s="9" t="n">
        <f>18315</f>
        <v>18315.0</v>
      </c>
      <c r="F61" s="8"/>
      <c r="G61" s="9" t="n">
        <f>2771485250000</f>
        <v>2.77148525E12</v>
      </c>
      <c r="H61" s="8"/>
      <c r="I61" s="9" t="n">
        <f>2108</f>
        <v>2108.0</v>
      </c>
      <c r="J61" s="8"/>
      <c r="K61" s="9" t="n">
        <f>72189</f>
        <v>72189.0</v>
      </c>
    </row>
    <row r="62">
      <c r="A62" s="6" t="s">
        <v>44</v>
      </c>
      <c r="B62" s="7" t="s">
        <v>50</v>
      </c>
      <c r="C62" s="7" t="s">
        <v>51</v>
      </c>
      <c r="D62" s="8" t="s">
        <v>53</v>
      </c>
      <c r="E62" s="9" t="n">
        <f>13945</f>
        <v>13945.0</v>
      </c>
      <c r="F62" s="8" t="s">
        <v>53</v>
      </c>
      <c r="G62" s="9" t="n">
        <f>2110502260000</f>
        <v>2.11050226E12</v>
      </c>
      <c r="H62" s="8" t="s">
        <v>53</v>
      </c>
      <c r="I62" s="9" t="n">
        <f>1704</f>
        <v>1704.0</v>
      </c>
      <c r="J62" s="8"/>
      <c r="K62" s="9" t="n">
        <f>71926</f>
        <v>71926.0</v>
      </c>
    </row>
    <row r="63">
      <c r="A63" s="6" t="s">
        <v>45</v>
      </c>
      <c r="B63" s="7" t="s">
        <v>50</v>
      </c>
      <c r="C63" s="7" t="s">
        <v>51</v>
      </c>
      <c r="D63" s="8"/>
      <c r="E63" s="9"/>
      <c r="F63" s="8"/>
      <c r="G63" s="9"/>
      <c r="H63" s="8"/>
      <c r="I63" s="9"/>
      <c r="J63" s="8"/>
      <c r="K63" s="9"/>
    </row>
    <row r="64">
      <c r="A64" s="6" t="s">
        <v>46</v>
      </c>
      <c r="B64" s="7" t="s">
        <v>50</v>
      </c>
      <c r="C64" s="7" t="s">
        <v>51</v>
      </c>
      <c r="D64" s="8"/>
      <c r="E64" s="9"/>
      <c r="F64" s="8"/>
      <c r="G64" s="9"/>
      <c r="H64" s="8"/>
      <c r="I64" s="9"/>
      <c r="J64" s="8"/>
      <c r="K64" s="9"/>
    </row>
    <row r="65">
      <c r="A65" s="6" t="s">
        <v>47</v>
      </c>
      <c r="B65" s="7" t="s">
        <v>50</v>
      </c>
      <c r="C65" s="7" t="s">
        <v>51</v>
      </c>
      <c r="D65" s="8"/>
      <c r="E65" s="9" t="n">
        <f>17016</f>
        <v>17016.0</v>
      </c>
      <c r="F65" s="8"/>
      <c r="G65" s="9" t="n">
        <f>2575167000000</f>
        <v>2.575167E12</v>
      </c>
      <c r="H65" s="8"/>
      <c r="I65" s="9" t="n">
        <f>2325</f>
        <v>2325.0</v>
      </c>
      <c r="J65" s="8"/>
      <c r="K65" s="9" t="n">
        <f>72987</f>
        <v>72987.0</v>
      </c>
    </row>
    <row r="66">
      <c r="A66" s="6" t="s">
        <v>48</v>
      </c>
      <c r="B66" s="7" t="s">
        <v>50</v>
      </c>
      <c r="C66" s="7" t="s">
        <v>51</v>
      </c>
      <c r="D66" s="8"/>
      <c r="E66" s="9" t="n">
        <f>23239</f>
        <v>23239.0</v>
      </c>
      <c r="F66" s="8"/>
      <c r="G66" s="9" t="n">
        <f>3516659290000</f>
        <v>3.51665929E12</v>
      </c>
      <c r="H66" s="8"/>
      <c r="I66" s="9" t="n">
        <f>3174</f>
        <v>3174.0</v>
      </c>
      <c r="J66" s="8"/>
      <c r="K66" s="9" t="n">
        <f>75276</f>
        <v>75276.0</v>
      </c>
    </row>
    <row r="67">
      <c r="A67" s="6" t="s">
        <v>49</v>
      </c>
      <c r="B67" s="7" t="s">
        <v>50</v>
      </c>
      <c r="C67" s="7" t="s">
        <v>51</v>
      </c>
      <c r="D67" s="8"/>
      <c r="E67" s="9" t="n">
        <f>24425</f>
        <v>24425.0</v>
      </c>
      <c r="F67" s="8"/>
      <c r="G67" s="9" t="n">
        <f>3692718300000</f>
        <v>3.6927183E12</v>
      </c>
      <c r="H67" s="8"/>
      <c r="I67" s="9" t="n">
        <f>3781</f>
        <v>3781.0</v>
      </c>
      <c r="J67" s="8"/>
      <c r="K67" s="9" t="n">
        <f>76525</f>
        <v>76525.0</v>
      </c>
    </row>
    <row r="68">
      <c r="A68" s="6" t="s">
        <v>16</v>
      </c>
      <c r="B68" s="7" t="s">
        <v>54</v>
      </c>
      <c r="C68" s="7" t="s">
        <v>55</v>
      </c>
      <c r="D68" s="8"/>
      <c r="E68" s="9" t="n">
        <f>7</f>
        <v>7.0</v>
      </c>
      <c r="F68" s="8"/>
      <c r="G68" s="9" t="n">
        <f>105599000</f>
        <v>1.05599E8</v>
      </c>
      <c r="H68" s="8" t="s">
        <v>53</v>
      </c>
      <c r="I68" s="9" t="str">
        <f>"－"</f>
        <v>－</v>
      </c>
      <c r="J68" s="8"/>
      <c r="K68" s="9" t="n">
        <f>51</f>
        <v>51.0</v>
      </c>
    </row>
    <row r="69">
      <c r="A69" s="6" t="s">
        <v>20</v>
      </c>
      <c r="B69" s="7" t="s">
        <v>54</v>
      </c>
      <c r="C69" s="7" t="s">
        <v>55</v>
      </c>
      <c r="D69" s="8"/>
      <c r="E69" s="9" t="n">
        <f>4</f>
        <v>4.0</v>
      </c>
      <c r="F69" s="8"/>
      <c r="G69" s="9" t="n">
        <f>60412000</f>
        <v>6.0412E7</v>
      </c>
      <c r="H69" s="8"/>
      <c r="I69" s="9" t="str">
        <f>"－"</f>
        <v>－</v>
      </c>
      <c r="J69" s="8"/>
      <c r="K69" s="9" t="n">
        <f>55</f>
        <v>55.0</v>
      </c>
    </row>
    <row r="70">
      <c r="A70" s="6" t="s">
        <v>21</v>
      </c>
      <c r="B70" s="7" t="s">
        <v>54</v>
      </c>
      <c r="C70" s="7" t="s">
        <v>55</v>
      </c>
      <c r="D70" s="8"/>
      <c r="E70" s="9" t="n">
        <f>6</f>
        <v>6.0</v>
      </c>
      <c r="F70" s="8"/>
      <c r="G70" s="9" t="n">
        <f>90657000</f>
        <v>9.0657E7</v>
      </c>
      <c r="H70" s="8"/>
      <c r="I70" s="9" t="str">
        <f>"－"</f>
        <v>－</v>
      </c>
      <c r="J70" s="8"/>
      <c r="K70" s="9" t="n">
        <f>50</f>
        <v>50.0</v>
      </c>
    </row>
    <row r="71">
      <c r="A71" s="6" t="s">
        <v>22</v>
      </c>
      <c r="B71" s="7" t="s">
        <v>54</v>
      </c>
      <c r="C71" s="7" t="s">
        <v>55</v>
      </c>
      <c r="D71" s="8"/>
      <c r="E71" s="9" t="n">
        <f>9</f>
        <v>9.0</v>
      </c>
      <c r="F71" s="8"/>
      <c r="G71" s="9" t="n">
        <f>135854000</f>
        <v>1.35854E8</v>
      </c>
      <c r="H71" s="8"/>
      <c r="I71" s="9" t="str">
        <f>"－"</f>
        <v>－</v>
      </c>
      <c r="J71" s="8"/>
      <c r="K71" s="9" t="n">
        <f>49</f>
        <v>49.0</v>
      </c>
    </row>
    <row r="72">
      <c r="A72" s="6" t="s">
        <v>23</v>
      </c>
      <c r="B72" s="7" t="s">
        <v>54</v>
      </c>
      <c r="C72" s="7" t="s">
        <v>55</v>
      </c>
      <c r="D72" s="8"/>
      <c r="E72" s="9" t="n">
        <f>9</f>
        <v>9.0</v>
      </c>
      <c r="F72" s="8"/>
      <c r="G72" s="9" t="n">
        <f>135892500</f>
        <v>1.358925E8</v>
      </c>
      <c r="H72" s="8"/>
      <c r="I72" s="9" t="str">
        <f>"－"</f>
        <v>－</v>
      </c>
      <c r="J72" s="8"/>
      <c r="K72" s="9" t="n">
        <f>56</f>
        <v>56.0</v>
      </c>
    </row>
    <row r="73">
      <c r="A73" s="6" t="s">
        <v>24</v>
      </c>
      <c r="B73" s="7" t="s">
        <v>54</v>
      </c>
      <c r="C73" s="7" t="s">
        <v>55</v>
      </c>
      <c r="D73" s="8"/>
      <c r="E73" s="9"/>
      <c r="F73" s="8"/>
      <c r="G73" s="9"/>
      <c r="H73" s="8"/>
      <c r="I73" s="9"/>
      <c r="J73" s="8"/>
      <c r="K73" s="9"/>
    </row>
    <row r="74">
      <c r="A74" s="6" t="s">
        <v>25</v>
      </c>
      <c r="B74" s="7" t="s">
        <v>54</v>
      </c>
      <c r="C74" s="7" t="s">
        <v>55</v>
      </c>
      <c r="D74" s="8"/>
      <c r="E74" s="9"/>
      <c r="F74" s="8"/>
      <c r="G74" s="9"/>
      <c r="H74" s="8"/>
      <c r="I74" s="9"/>
      <c r="J74" s="8"/>
      <c r="K74" s="9"/>
    </row>
    <row r="75">
      <c r="A75" s="6" t="s">
        <v>26</v>
      </c>
      <c r="B75" s="7" t="s">
        <v>54</v>
      </c>
      <c r="C75" s="7" t="s">
        <v>55</v>
      </c>
      <c r="D75" s="8"/>
      <c r="E75" s="9" t="n">
        <f>14</f>
        <v>14.0</v>
      </c>
      <c r="F75" s="8"/>
      <c r="G75" s="9" t="n">
        <f>211762000</f>
        <v>2.11762E8</v>
      </c>
      <c r="H75" s="8"/>
      <c r="I75" s="9" t="str">
        <f>"－"</f>
        <v>－</v>
      </c>
      <c r="J75" s="8"/>
      <c r="K75" s="9" t="n">
        <f>51</f>
        <v>51.0</v>
      </c>
    </row>
    <row r="76">
      <c r="A76" s="6" t="s">
        <v>27</v>
      </c>
      <c r="B76" s="7" t="s">
        <v>54</v>
      </c>
      <c r="C76" s="7" t="s">
        <v>55</v>
      </c>
      <c r="D76" s="8"/>
      <c r="E76" s="9" t="n">
        <f>5</f>
        <v>5.0</v>
      </c>
      <c r="F76" s="8"/>
      <c r="G76" s="9" t="n">
        <f>75477000</f>
        <v>7.5477E7</v>
      </c>
      <c r="H76" s="8"/>
      <c r="I76" s="9" t="str">
        <f>"－"</f>
        <v>－</v>
      </c>
      <c r="J76" s="8"/>
      <c r="K76" s="9" t="n">
        <f>50</f>
        <v>50.0</v>
      </c>
    </row>
    <row r="77">
      <c r="A77" s="6" t="s">
        <v>28</v>
      </c>
      <c r="B77" s="7" t="s">
        <v>54</v>
      </c>
      <c r="C77" s="7" t="s">
        <v>55</v>
      </c>
      <c r="D77" s="8"/>
      <c r="E77" s="9" t="n">
        <f>4</f>
        <v>4.0</v>
      </c>
      <c r="F77" s="8"/>
      <c r="G77" s="9" t="n">
        <f>60382000</f>
        <v>6.0382E7</v>
      </c>
      <c r="H77" s="8"/>
      <c r="I77" s="9" t="str">
        <f>"－"</f>
        <v>－</v>
      </c>
      <c r="J77" s="8"/>
      <c r="K77" s="9" t="n">
        <f>52</f>
        <v>52.0</v>
      </c>
    </row>
    <row r="78">
      <c r="A78" s="6" t="s">
        <v>29</v>
      </c>
      <c r="B78" s="7" t="s">
        <v>54</v>
      </c>
      <c r="C78" s="7" t="s">
        <v>55</v>
      </c>
      <c r="D78" s="8" t="s">
        <v>52</v>
      </c>
      <c r="E78" s="9" t="n">
        <f>37</f>
        <v>37.0</v>
      </c>
      <c r="F78" s="8" t="s">
        <v>52</v>
      </c>
      <c r="G78" s="9" t="n">
        <f>559167000</f>
        <v>5.59167E8</v>
      </c>
      <c r="H78" s="8" t="s">
        <v>52</v>
      </c>
      <c r="I78" s="9" t="n">
        <f>10</f>
        <v>10.0</v>
      </c>
      <c r="J78" s="8"/>
      <c r="K78" s="9" t="n">
        <f>58</f>
        <v>58.0</v>
      </c>
    </row>
    <row r="79">
      <c r="A79" s="6" t="s">
        <v>30</v>
      </c>
      <c r="B79" s="7" t="s">
        <v>54</v>
      </c>
      <c r="C79" s="7" t="s">
        <v>55</v>
      </c>
      <c r="D79" s="8"/>
      <c r="E79" s="9" t="n">
        <f>19</f>
        <v>19.0</v>
      </c>
      <c r="F79" s="8"/>
      <c r="G79" s="9" t="n">
        <f>287158500</f>
        <v>2.871585E8</v>
      </c>
      <c r="H79" s="8"/>
      <c r="I79" s="9" t="n">
        <f>8</f>
        <v>8.0</v>
      </c>
      <c r="J79" s="8"/>
      <c r="K79" s="9" t="n">
        <f>61</f>
        <v>61.0</v>
      </c>
    </row>
    <row r="80">
      <c r="A80" s="6" t="s">
        <v>31</v>
      </c>
      <c r="B80" s="7" t="s">
        <v>54</v>
      </c>
      <c r="C80" s="7" t="s">
        <v>55</v>
      </c>
      <c r="D80" s="8"/>
      <c r="E80" s="9"/>
      <c r="F80" s="8"/>
      <c r="G80" s="9"/>
      <c r="H80" s="8"/>
      <c r="I80" s="9"/>
      <c r="J80" s="8"/>
      <c r="K80" s="9"/>
    </row>
    <row r="81">
      <c r="A81" s="6" t="s">
        <v>32</v>
      </c>
      <c r="B81" s="7" t="s">
        <v>54</v>
      </c>
      <c r="C81" s="7" t="s">
        <v>55</v>
      </c>
      <c r="D81" s="8"/>
      <c r="E81" s="9"/>
      <c r="F81" s="8"/>
      <c r="G81" s="9"/>
      <c r="H81" s="8"/>
      <c r="I81" s="9"/>
      <c r="J81" s="8"/>
      <c r="K81" s="9"/>
    </row>
    <row r="82">
      <c r="A82" s="6" t="s">
        <v>33</v>
      </c>
      <c r="B82" s="7" t="s">
        <v>54</v>
      </c>
      <c r="C82" s="7" t="s">
        <v>55</v>
      </c>
      <c r="D82" s="8"/>
      <c r="E82" s="9" t="n">
        <f>8</f>
        <v>8.0</v>
      </c>
      <c r="F82" s="8"/>
      <c r="G82" s="9" t="n">
        <f>120826500</f>
        <v>1.208265E8</v>
      </c>
      <c r="H82" s="8"/>
      <c r="I82" s="9" t="str">
        <f>"－"</f>
        <v>－</v>
      </c>
      <c r="J82" s="8" t="s">
        <v>52</v>
      </c>
      <c r="K82" s="9" t="n">
        <f>69</f>
        <v>69.0</v>
      </c>
    </row>
    <row r="83">
      <c r="A83" s="6" t="s">
        <v>34</v>
      </c>
      <c r="B83" s="7" t="s">
        <v>54</v>
      </c>
      <c r="C83" s="7" t="s">
        <v>55</v>
      </c>
      <c r="D83" s="8"/>
      <c r="E83" s="9" t="n">
        <f>3</f>
        <v>3.0</v>
      </c>
      <c r="F83" s="8"/>
      <c r="G83" s="9" t="n">
        <f>45350000</f>
        <v>4.535E7</v>
      </c>
      <c r="H83" s="8"/>
      <c r="I83" s="9" t="str">
        <f>"－"</f>
        <v>－</v>
      </c>
      <c r="J83" s="8" t="s">
        <v>53</v>
      </c>
      <c r="K83" s="9" t="n">
        <f>30</f>
        <v>30.0</v>
      </c>
    </row>
    <row r="84">
      <c r="A84" s="6" t="s">
        <v>35</v>
      </c>
      <c r="B84" s="7" t="s">
        <v>54</v>
      </c>
      <c r="C84" s="7" t="s">
        <v>55</v>
      </c>
      <c r="D84" s="8"/>
      <c r="E84" s="9" t="n">
        <f>4</f>
        <v>4.0</v>
      </c>
      <c r="F84" s="8"/>
      <c r="G84" s="9" t="n">
        <f>60501000</f>
        <v>6.0501E7</v>
      </c>
      <c r="H84" s="8"/>
      <c r="I84" s="9" t="str">
        <f>"－"</f>
        <v>－</v>
      </c>
      <c r="J84" s="8"/>
      <c r="K84" s="9" t="n">
        <f>34</f>
        <v>34.0</v>
      </c>
    </row>
    <row r="85">
      <c r="A85" s="6" t="s">
        <v>36</v>
      </c>
      <c r="B85" s="7" t="s">
        <v>54</v>
      </c>
      <c r="C85" s="7" t="s">
        <v>55</v>
      </c>
      <c r="D85" s="8"/>
      <c r="E85" s="9" t="n">
        <f>6</f>
        <v>6.0</v>
      </c>
      <c r="F85" s="8"/>
      <c r="G85" s="9" t="n">
        <f>90751000</f>
        <v>9.0751E7</v>
      </c>
      <c r="H85" s="8"/>
      <c r="I85" s="9" t="str">
        <f>"－"</f>
        <v>－</v>
      </c>
      <c r="J85" s="8"/>
      <c r="K85" s="9" t="n">
        <f>40</f>
        <v>40.0</v>
      </c>
    </row>
    <row r="86">
      <c r="A86" s="6" t="s">
        <v>37</v>
      </c>
      <c r="B86" s="7" t="s">
        <v>54</v>
      </c>
      <c r="C86" s="7" t="s">
        <v>55</v>
      </c>
      <c r="D86" s="8"/>
      <c r="E86" s="9" t="n">
        <f>11</f>
        <v>11.0</v>
      </c>
      <c r="F86" s="8"/>
      <c r="G86" s="9" t="n">
        <f>166129000</f>
        <v>1.66129E8</v>
      </c>
      <c r="H86" s="8"/>
      <c r="I86" s="9" t="str">
        <f>"－"</f>
        <v>－</v>
      </c>
      <c r="J86" s="8"/>
      <c r="K86" s="9" t="n">
        <f>47</f>
        <v>47.0</v>
      </c>
    </row>
    <row r="87">
      <c r="A87" s="6" t="s">
        <v>38</v>
      </c>
      <c r="B87" s="7" t="s">
        <v>54</v>
      </c>
      <c r="C87" s="7" t="s">
        <v>55</v>
      </c>
      <c r="D87" s="8"/>
      <c r="E87" s="9"/>
      <c r="F87" s="8"/>
      <c r="G87" s="9"/>
      <c r="H87" s="8"/>
      <c r="I87" s="9"/>
      <c r="J87" s="8"/>
      <c r="K87" s="9"/>
    </row>
    <row r="88">
      <c r="A88" s="6" t="s">
        <v>39</v>
      </c>
      <c r="B88" s="7" t="s">
        <v>54</v>
      </c>
      <c r="C88" s="7" t="s">
        <v>55</v>
      </c>
      <c r="D88" s="8"/>
      <c r="E88" s="9"/>
      <c r="F88" s="8"/>
      <c r="G88" s="9"/>
      <c r="H88" s="8"/>
      <c r="I88" s="9"/>
      <c r="J88" s="8"/>
      <c r="K88" s="9"/>
    </row>
    <row r="89">
      <c r="A89" s="6" t="s">
        <v>40</v>
      </c>
      <c r="B89" s="7" t="s">
        <v>54</v>
      </c>
      <c r="C89" s="7" t="s">
        <v>55</v>
      </c>
      <c r="D89" s="8"/>
      <c r="E89" s="9" t="n">
        <f>5</f>
        <v>5.0</v>
      </c>
      <c r="F89" s="8"/>
      <c r="G89" s="9" t="n">
        <f>75629500</f>
        <v>7.56295E7</v>
      </c>
      <c r="H89" s="8"/>
      <c r="I89" s="9" t="str">
        <f>"－"</f>
        <v>－</v>
      </c>
      <c r="J89" s="8"/>
      <c r="K89" s="9" t="n">
        <f>52</f>
        <v>52.0</v>
      </c>
    </row>
    <row r="90">
      <c r="A90" s="6" t="s">
        <v>41</v>
      </c>
      <c r="B90" s="7" t="s">
        <v>54</v>
      </c>
      <c r="C90" s="7" t="s">
        <v>55</v>
      </c>
      <c r="D90" s="8"/>
      <c r="E90" s="9" t="n">
        <f>4</f>
        <v>4.0</v>
      </c>
      <c r="F90" s="8"/>
      <c r="G90" s="9" t="n">
        <f>60514500</f>
        <v>6.05145E7</v>
      </c>
      <c r="H90" s="8"/>
      <c r="I90" s="9" t="str">
        <f>"－"</f>
        <v>－</v>
      </c>
      <c r="J90" s="8"/>
      <c r="K90" s="9" t="n">
        <f>51</f>
        <v>51.0</v>
      </c>
    </row>
    <row r="91">
      <c r="A91" s="6" t="s">
        <v>42</v>
      </c>
      <c r="B91" s="7" t="s">
        <v>54</v>
      </c>
      <c r="C91" s="7" t="s">
        <v>55</v>
      </c>
      <c r="D91" s="8"/>
      <c r="E91" s="9" t="n">
        <f>7</f>
        <v>7.0</v>
      </c>
      <c r="F91" s="8"/>
      <c r="G91" s="9" t="n">
        <f>106001500</f>
        <v>1.060015E8</v>
      </c>
      <c r="H91" s="8"/>
      <c r="I91" s="9" t="str">
        <f>"－"</f>
        <v>－</v>
      </c>
      <c r="J91" s="8"/>
      <c r="K91" s="9" t="n">
        <f>52</f>
        <v>52.0</v>
      </c>
    </row>
    <row r="92">
      <c r="A92" s="6" t="s">
        <v>43</v>
      </c>
      <c r="B92" s="7" t="s">
        <v>54</v>
      </c>
      <c r="C92" s="7" t="s">
        <v>55</v>
      </c>
      <c r="D92" s="8" t="s">
        <v>53</v>
      </c>
      <c r="E92" s="9" t="str">
        <f>"－"</f>
        <v>－</v>
      </c>
      <c r="F92" s="8" t="s">
        <v>53</v>
      </c>
      <c r="G92" s="9" t="str">
        <f>"－"</f>
        <v>－</v>
      </c>
      <c r="H92" s="8"/>
      <c r="I92" s="9" t="str">
        <f>"－"</f>
        <v>－</v>
      </c>
      <c r="J92" s="8"/>
      <c r="K92" s="9" t="n">
        <f>52</f>
        <v>52.0</v>
      </c>
    </row>
    <row r="93">
      <c r="A93" s="6" t="s">
        <v>44</v>
      </c>
      <c r="B93" s="7" t="s">
        <v>54</v>
      </c>
      <c r="C93" s="7" t="s">
        <v>55</v>
      </c>
      <c r="D93" s="8"/>
      <c r="E93" s="9" t="str">
        <f>"－"</f>
        <v>－</v>
      </c>
      <c r="F93" s="8"/>
      <c r="G93" s="9" t="str">
        <f>"－"</f>
        <v>－</v>
      </c>
      <c r="H93" s="8"/>
      <c r="I93" s="9" t="str">
        <f>"－"</f>
        <v>－</v>
      </c>
      <c r="J93" s="8"/>
      <c r="K93" s="9" t="n">
        <f>52</f>
        <v>52.0</v>
      </c>
    </row>
    <row r="94">
      <c r="A94" s="6" t="s">
        <v>45</v>
      </c>
      <c r="B94" s="7" t="s">
        <v>54</v>
      </c>
      <c r="C94" s="7" t="s">
        <v>55</v>
      </c>
      <c r="D94" s="8"/>
      <c r="E94" s="9"/>
      <c r="F94" s="8"/>
      <c r="G94" s="9"/>
      <c r="H94" s="8"/>
      <c r="I94" s="9"/>
      <c r="J94" s="8"/>
      <c r="K94" s="9"/>
    </row>
    <row r="95">
      <c r="A95" s="6" t="s">
        <v>46</v>
      </c>
      <c r="B95" s="7" t="s">
        <v>54</v>
      </c>
      <c r="C95" s="7" t="s">
        <v>55</v>
      </c>
      <c r="D95" s="8"/>
      <c r="E95" s="9"/>
      <c r="F95" s="8"/>
      <c r="G95" s="9"/>
      <c r="H95" s="8"/>
      <c r="I95" s="9"/>
      <c r="J95" s="8"/>
      <c r="K95" s="9"/>
    </row>
    <row r="96">
      <c r="A96" s="6" t="s">
        <v>47</v>
      </c>
      <c r="B96" s="7" t="s">
        <v>54</v>
      </c>
      <c r="C96" s="7" t="s">
        <v>55</v>
      </c>
      <c r="D96" s="8"/>
      <c r="E96" s="9" t="n">
        <f>2</f>
        <v>2.0</v>
      </c>
      <c r="F96" s="8"/>
      <c r="G96" s="9" t="n">
        <f>30272000</f>
        <v>3.0272E7</v>
      </c>
      <c r="H96" s="8"/>
      <c r="I96" s="9" t="str">
        <f>"－"</f>
        <v>－</v>
      </c>
      <c r="J96" s="8"/>
      <c r="K96" s="9" t="n">
        <f>54</f>
        <v>54.0</v>
      </c>
    </row>
    <row r="97">
      <c r="A97" s="6" t="s">
        <v>48</v>
      </c>
      <c r="B97" s="7" t="s">
        <v>54</v>
      </c>
      <c r="C97" s="7" t="s">
        <v>55</v>
      </c>
      <c r="D97" s="8"/>
      <c r="E97" s="9" t="n">
        <f>3</f>
        <v>3.0</v>
      </c>
      <c r="F97" s="8"/>
      <c r="G97" s="9" t="n">
        <f>45396000</f>
        <v>4.5396E7</v>
      </c>
      <c r="H97" s="8"/>
      <c r="I97" s="9" t="str">
        <f>"－"</f>
        <v>－</v>
      </c>
      <c r="J97" s="8"/>
      <c r="K97" s="9" t="n">
        <f>56</f>
        <v>56.0</v>
      </c>
    </row>
    <row r="98">
      <c r="A98" s="6" t="s">
        <v>49</v>
      </c>
      <c r="B98" s="7" t="s">
        <v>54</v>
      </c>
      <c r="C98" s="7" t="s">
        <v>55</v>
      </c>
      <c r="D98" s="8"/>
      <c r="E98" s="9" t="n">
        <f>2</f>
        <v>2.0</v>
      </c>
      <c r="F98" s="8"/>
      <c r="G98" s="9" t="n">
        <f>30229500</f>
        <v>3.02295E7</v>
      </c>
      <c r="H98" s="8"/>
      <c r="I98" s="9" t="str">
        <f>"－"</f>
        <v>－</v>
      </c>
      <c r="J98" s="8"/>
      <c r="K98" s="9" t="n">
        <f>57</f>
        <v>57.0</v>
      </c>
    </row>
    <row r="99">
      <c r="A99" s="6" t="s">
        <v>16</v>
      </c>
      <c r="B99" s="7" t="s">
        <v>56</v>
      </c>
      <c r="C99" s="7" t="s">
        <v>57</v>
      </c>
      <c r="D99" s="8" t="s">
        <v>19</v>
      </c>
      <c r="E99" s="9" t="str">
        <f>"－"</f>
        <v>－</v>
      </c>
      <c r="F99" s="8" t="s">
        <v>19</v>
      </c>
      <c r="G99" s="9" t="str">
        <f>"－"</f>
        <v>－</v>
      </c>
      <c r="H99" s="8" t="s">
        <v>19</v>
      </c>
      <c r="I99" s="9" t="str">
        <f>"－"</f>
        <v>－</v>
      </c>
      <c r="J99" s="8" t="s">
        <v>19</v>
      </c>
      <c r="K99" s="9" t="str">
        <f>"－"</f>
        <v>－</v>
      </c>
    </row>
    <row r="100">
      <c r="A100" s="6" t="s">
        <v>20</v>
      </c>
      <c r="B100" s="7" t="s">
        <v>56</v>
      </c>
      <c r="C100" s="7" t="s">
        <v>57</v>
      </c>
      <c r="D100" s="8"/>
      <c r="E100" s="9" t="str">
        <f>"－"</f>
        <v>－</v>
      </c>
      <c r="F100" s="8"/>
      <c r="G100" s="9" t="str">
        <f>"－"</f>
        <v>－</v>
      </c>
      <c r="H100" s="8"/>
      <c r="I100" s="9" t="str">
        <f>"－"</f>
        <v>－</v>
      </c>
      <c r="J100" s="8"/>
      <c r="K100" s="9" t="str">
        <f>"－"</f>
        <v>－</v>
      </c>
    </row>
    <row r="101">
      <c r="A101" s="6" t="s">
        <v>21</v>
      </c>
      <c r="B101" s="7" t="s">
        <v>56</v>
      </c>
      <c r="C101" s="7" t="s">
        <v>57</v>
      </c>
      <c r="D101" s="8"/>
      <c r="E101" s="9" t="str">
        <f>"－"</f>
        <v>－</v>
      </c>
      <c r="F101" s="8"/>
      <c r="G101" s="9" t="str">
        <f>"－"</f>
        <v>－</v>
      </c>
      <c r="H101" s="8"/>
      <c r="I101" s="9" t="str">
        <f>"－"</f>
        <v>－</v>
      </c>
      <c r="J101" s="8"/>
      <c r="K101" s="9" t="str">
        <f>"－"</f>
        <v>－</v>
      </c>
    </row>
    <row r="102">
      <c r="A102" s="6" t="s">
        <v>22</v>
      </c>
      <c r="B102" s="7" t="s">
        <v>56</v>
      </c>
      <c r="C102" s="7" t="s">
        <v>57</v>
      </c>
      <c r="D102" s="8"/>
      <c r="E102" s="9" t="str">
        <f>"－"</f>
        <v>－</v>
      </c>
      <c r="F102" s="8"/>
      <c r="G102" s="9" t="str">
        <f>"－"</f>
        <v>－</v>
      </c>
      <c r="H102" s="8"/>
      <c r="I102" s="9" t="str">
        <f>"－"</f>
        <v>－</v>
      </c>
      <c r="J102" s="8"/>
      <c r="K102" s="9" t="str">
        <f>"－"</f>
        <v>－</v>
      </c>
    </row>
    <row r="103">
      <c r="A103" s="6" t="s">
        <v>23</v>
      </c>
      <c r="B103" s="7" t="s">
        <v>56</v>
      </c>
      <c r="C103" s="7" t="s">
        <v>57</v>
      </c>
      <c r="D103" s="8"/>
      <c r="E103" s="9" t="str">
        <f>"－"</f>
        <v>－</v>
      </c>
      <c r="F103" s="8"/>
      <c r="G103" s="9" t="str">
        <f>"－"</f>
        <v>－</v>
      </c>
      <c r="H103" s="8"/>
      <c r="I103" s="9" t="str">
        <f>"－"</f>
        <v>－</v>
      </c>
      <c r="J103" s="8"/>
      <c r="K103" s="9" t="str">
        <f>"－"</f>
        <v>－</v>
      </c>
    </row>
    <row r="104">
      <c r="A104" s="6" t="s">
        <v>24</v>
      </c>
      <c r="B104" s="7" t="s">
        <v>56</v>
      </c>
      <c r="C104" s="7" t="s">
        <v>57</v>
      </c>
      <c r="D104" s="8"/>
      <c r="E104" s="9"/>
      <c r="F104" s="8"/>
      <c r="G104" s="9"/>
      <c r="H104" s="8"/>
      <c r="I104" s="9"/>
      <c r="J104" s="8"/>
      <c r="K104" s="9"/>
    </row>
    <row r="105">
      <c r="A105" s="6" t="s">
        <v>25</v>
      </c>
      <c r="B105" s="7" t="s">
        <v>56</v>
      </c>
      <c r="C105" s="7" t="s">
        <v>57</v>
      </c>
      <c r="D105" s="8"/>
      <c r="E105" s="9"/>
      <c r="F105" s="8"/>
      <c r="G105" s="9"/>
      <c r="H105" s="8"/>
      <c r="I105" s="9"/>
      <c r="J105" s="8"/>
      <c r="K105" s="9"/>
    </row>
    <row r="106">
      <c r="A106" s="6" t="s">
        <v>26</v>
      </c>
      <c r="B106" s="7" t="s">
        <v>56</v>
      </c>
      <c r="C106" s="7" t="s">
        <v>57</v>
      </c>
      <c r="D106" s="8"/>
      <c r="E106" s="9" t="str">
        <f>"－"</f>
        <v>－</v>
      </c>
      <c r="F106" s="8"/>
      <c r="G106" s="9" t="str">
        <f>"－"</f>
        <v>－</v>
      </c>
      <c r="H106" s="8"/>
      <c r="I106" s="9" t="str">
        <f>"－"</f>
        <v>－</v>
      </c>
      <c r="J106" s="8"/>
      <c r="K106" s="9" t="str">
        <f>"－"</f>
        <v>－</v>
      </c>
    </row>
    <row r="107">
      <c r="A107" s="6" t="s">
        <v>27</v>
      </c>
      <c r="B107" s="7" t="s">
        <v>56</v>
      </c>
      <c r="C107" s="7" t="s">
        <v>57</v>
      </c>
      <c r="D107" s="8"/>
      <c r="E107" s="9" t="str">
        <f>"－"</f>
        <v>－</v>
      </c>
      <c r="F107" s="8"/>
      <c r="G107" s="9" t="str">
        <f>"－"</f>
        <v>－</v>
      </c>
      <c r="H107" s="8"/>
      <c r="I107" s="9" t="str">
        <f>"－"</f>
        <v>－</v>
      </c>
      <c r="J107" s="8"/>
      <c r="K107" s="9" t="str">
        <f>"－"</f>
        <v>－</v>
      </c>
    </row>
    <row r="108">
      <c r="A108" s="6" t="s">
        <v>28</v>
      </c>
      <c r="B108" s="7" t="s">
        <v>56</v>
      </c>
      <c r="C108" s="7" t="s">
        <v>57</v>
      </c>
      <c r="D108" s="8"/>
      <c r="E108" s="9" t="str">
        <f>"－"</f>
        <v>－</v>
      </c>
      <c r="F108" s="8"/>
      <c r="G108" s="9" t="str">
        <f>"－"</f>
        <v>－</v>
      </c>
      <c r="H108" s="8"/>
      <c r="I108" s="9" t="str">
        <f>"－"</f>
        <v>－</v>
      </c>
      <c r="J108" s="8"/>
      <c r="K108" s="9" t="str">
        <f>"－"</f>
        <v>－</v>
      </c>
    </row>
    <row r="109">
      <c r="A109" s="6" t="s">
        <v>29</v>
      </c>
      <c r="B109" s="7" t="s">
        <v>56</v>
      </c>
      <c r="C109" s="7" t="s">
        <v>57</v>
      </c>
      <c r="D109" s="8"/>
      <c r="E109" s="9" t="str">
        <f>"－"</f>
        <v>－</v>
      </c>
      <c r="F109" s="8"/>
      <c r="G109" s="9" t="str">
        <f>"－"</f>
        <v>－</v>
      </c>
      <c r="H109" s="8"/>
      <c r="I109" s="9" t="str">
        <f>"－"</f>
        <v>－</v>
      </c>
      <c r="J109" s="8"/>
      <c r="K109" s="9" t="str">
        <f>"－"</f>
        <v>－</v>
      </c>
    </row>
    <row r="110">
      <c r="A110" s="6" t="s">
        <v>30</v>
      </c>
      <c r="B110" s="7" t="s">
        <v>56</v>
      </c>
      <c r="C110" s="7" t="s">
        <v>57</v>
      </c>
      <c r="D110" s="8"/>
      <c r="E110" s="9" t="str">
        <f>"－"</f>
        <v>－</v>
      </c>
      <c r="F110" s="8"/>
      <c r="G110" s="9" t="str">
        <f>"－"</f>
        <v>－</v>
      </c>
      <c r="H110" s="8"/>
      <c r="I110" s="9" t="str">
        <f>"－"</f>
        <v>－</v>
      </c>
      <c r="J110" s="8"/>
      <c r="K110" s="9" t="str">
        <f>"－"</f>
        <v>－</v>
      </c>
    </row>
    <row r="111">
      <c r="A111" s="6" t="s">
        <v>31</v>
      </c>
      <c r="B111" s="7" t="s">
        <v>56</v>
      </c>
      <c r="C111" s="7" t="s">
        <v>57</v>
      </c>
      <c r="D111" s="8"/>
      <c r="E111" s="9"/>
      <c r="F111" s="8"/>
      <c r="G111" s="9"/>
      <c r="H111" s="8"/>
      <c r="I111" s="9"/>
      <c r="J111" s="8"/>
      <c r="K111" s="9"/>
    </row>
    <row r="112">
      <c r="A112" s="6" t="s">
        <v>32</v>
      </c>
      <c r="B112" s="7" t="s">
        <v>56</v>
      </c>
      <c r="C112" s="7" t="s">
        <v>57</v>
      </c>
      <c r="D112" s="8"/>
      <c r="E112" s="9"/>
      <c r="F112" s="8"/>
      <c r="G112" s="9"/>
      <c r="H112" s="8"/>
      <c r="I112" s="9"/>
      <c r="J112" s="8"/>
      <c r="K112" s="9"/>
    </row>
    <row r="113">
      <c r="A113" s="6" t="s">
        <v>33</v>
      </c>
      <c r="B113" s="7" t="s">
        <v>56</v>
      </c>
      <c r="C113" s="7" t="s">
        <v>57</v>
      </c>
      <c r="D113" s="8"/>
      <c r="E113" s="9" t="str">
        <f>"－"</f>
        <v>－</v>
      </c>
      <c r="F113" s="8"/>
      <c r="G113" s="9" t="str">
        <f>"－"</f>
        <v>－</v>
      </c>
      <c r="H113" s="8"/>
      <c r="I113" s="9" t="str">
        <f>"－"</f>
        <v>－</v>
      </c>
      <c r="J113" s="8"/>
      <c r="K113" s="9" t="str">
        <f>"－"</f>
        <v>－</v>
      </c>
    </row>
    <row r="114">
      <c r="A114" s="6" t="s">
        <v>34</v>
      </c>
      <c r="B114" s="7" t="s">
        <v>56</v>
      </c>
      <c r="C114" s="7" t="s">
        <v>57</v>
      </c>
      <c r="D114" s="8"/>
      <c r="E114" s="9" t="str">
        <f>"－"</f>
        <v>－</v>
      </c>
      <c r="F114" s="8"/>
      <c r="G114" s="9" t="str">
        <f>"－"</f>
        <v>－</v>
      </c>
      <c r="H114" s="8"/>
      <c r="I114" s="9" t="str">
        <f>"－"</f>
        <v>－</v>
      </c>
      <c r="J114" s="8"/>
      <c r="K114" s="9" t="str">
        <f>"－"</f>
        <v>－</v>
      </c>
    </row>
    <row r="115">
      <c r="A115" s="6" t="s">
        <v>35</v>
      </c>
      <c r="B115" s="7" t="s">
        <v>56</v>
      </c>
      <c r="C115" s="7" t="s">
        <v>57</v>
      </c>
      <c r="D115" s="8"/>
      <c r="E115" s="9" t="str">
        <f>"－"</f>
        <v>－</v>
      </c>
      <c r="F115" s="8"/>
      <c r="G115" s="9" t="str">
        <f>"－"</f>
        <v>－</v>
      </c>
      <c r="H115" s="8"/>
      <c r="I115" s="9" t="str">
        <f>"－"</f>
        <v>－</v>
      </c>
      <c r="J115" s="8"/>
      <c r="K115" s="9" t="str">
        <f>"－"</f>
        <v>－</v>
      </c>
    </row>
    <row r="116">
      <c r="A116" s="6" t="s">
        <v>36</v>
      </c>
      <c r="B116" s="7" t="s">
        <v>56</v>
      </c>
      <c r="C116" s="7" t="s">
        <v>57</v>
      </c>
      <c r="D116" s="8"/>
      <c r="E116" s="9" t="str">
        <f>"－"</f>
        <v>－</v>
      </c>
      <c r="F116" s="8"/>
      <c r="G116" s="9" t="str">
        <f>"－"</f>
        <v>－</v>
      </c>
      <c r="H116" s="8"/>
      <c r="I116" s="9" t="str">
        <f>"－"</f>
        <v>－</v>
      </c>
      <c r="J116" s="8"/>
      <c r="K116" s="9" t="str">
        <f>"－"</f>
        <v>－</v>
      </c>
    </row>
    <row r="117">
      <c r="A117" s="6" t="s">
        <v>37</v>
      </c>
      <c r="B117" s="7" t="s">
        <v>56</v>
      </c>
      <c r="C117" s="7" t="s">
        <v>57</v>
      </c>
      <c r="D117" s="8"/>
      <c r="E117" s="9" t="str">
        <f>"－"</f>
        <v>－</v>
      </c>
      <c r="F117" s="8"/>
      <c r="G117" s="9" t="str">
        <f>"－"</f>
        <v>－</v>
      </c>
      <c r="H117" s="8"/>
      <c r="I117" s="9" t="str">
        <f>"－"</f>
        <v>－</v>
      </c>
      <c r="J117" s="8"/>
      <c r="K117" s="9" t="str">
        <f>"－"</f>
        <v>－</v>
      </c>
    </row>
    <row r="118">
      <c r="A118" s="6" t="s">
        <v>38</v>
      </c>
      <c r="B118" s="7" t="s">
        <v>56</v>
      </c>
      <c r="C118" s="7" t="s">
        <v>57</v>
      </c>
      <c r="D118" s="8"/>
      <c r="E118" s="9"/>
      <c r="F118" s="8"/>
      <c r="G118" s="9"/>
      <c r="H118" s="8"/>
      <c r="I118" s="9"/>
      <c r="J118" s="8"/>
      <c r="K118" s="9"/>
    </row>
    <row r="119">
      <c r="A119" s="6" t="s">
        <v>39</v>
      </c>
      <c r="B119" s="7" t="s">
        <v>56</v>
      </c>
      <c r="C119" s="7" t="s">
        <v>57</v>
      </c>
      <c r="D119" s="8"/>
      <c r="E119" s="9"/>
      <c r="F119" s="8"/>
      <c r="G119" s="9"/>
      <c r="H119" s="8"/>
      <c r="I119" s="9"/>
      <c r="J119" s="8"/>
      <c r="K119" s="9"/>
    </row>
    <row r="120">
      <c r="A120" s="6" t="s">
        <v>40</v>
      </c>
      <c r="B120" s="7" t="s">
        <v>56</v>
      </c>
      <c r="C120" s="7" t="s">
        <v>57</v>
      </c>
      <c r="D120" s="8"/>
      <c r="E120" s="9" t="str">
        <f>"－"</f>
        <v>－</v>
      </c>
      <c r="F120" s="8"/>
      <c r="G120" s="9" t="str">
        <f>"－"</f>
        <v>－</v>
      </c>
      <c r="H120" s="8"/>
      <c r="I120" s="9" t="str">
        <f>"－"</f>
        <v>－</v>
      </c>
      <c r="J120" s="8"/>
      <c r="K120" s="9" t="str">
        <f>"－"</f>
        <v>－</v>
      </c>
    </row>
    <row r="121">
      <c r="A121" s="6" t="s">
        <v>41</v>
      </c>
      <c r="B121" s="7" t="s">
        <v>56</v>
      </c>
      <c r="C121" s="7" t="s">
        <v>57</v>
      </c>
      <c r="D121" s="8"/>
      <c r="E121" s="9" t="str">
        <f>"－"</f>
        <v>－</v>
      </c>
      <c r="F121" s="8"/>
      <c r="G121" s="9" t="str">
        <f>"－"</f>
        <v>－</v>
      </c>
      <c r="H121" s="8"/>
      <c r="I121" s="9" t="str">
        <f>"－"</f>
        <v>－</v>
      </c>
      <c r="J121" s="8"/>
      <c r="K121" s="9" t="str">
        <f>"－"</f>
        <v>－</v>
      </c>
    </row>
    <row r="122">
      <c r="A122" s="6" t="s">
        <v>42</v>
      </c>
      <c r="B122" s="7" t="s">
        <v>56</v>
      </c>
      <c r="C122" s="7" t="s">
        <v>57</v>
      </c>
      <c r="D122" s="8"/>
      <c r="E122" s="9" t="str">
        <f>"－"</f>
        <v>－</v>
      </c>
      <c r="F122" s="8"/>
      <c r="G122" s="9" t="str">
        <f>"－"</f>
        <v>－</v>
      </c>
      <c r="H122" s="8"/>
      <c r="I122" s="9" t="str">
        <f>"－"</f>
        <v>－</v>
      </c>
      <c r="J122" s="8"/>
      <c r="K122" s="9" t="str">
        <f>"－"</f>
        <v>－</v>
      </c>
    </row>
    <row r="123">
      <c r="A123" s="6" t="s">
        <v>43</v>
      </c>
      <c r="B123" s="7" t="s">
        <v>56</v>
      </c>
      <c r="C123" s="7" t="s">
        <v>57</v>
      </c>
      <c r="D123" s="8"/>
      <c r="E123" s="9" t="str">
        <f>"－"</f>
        <v>－</v>
      </c>
      <c r="F123" s="8"/>
      <c r="G123" s="9" t="str">
        <f>"－"</f>
        <v>－</v>
      </c>
      <c r="H123" s="8"/>
      <c r="I123" s="9" t="str">
        <f>"－"</f>
        <v>－</v>
      </c>
      <c r="J123" s="8"/>
      <c r="K123" s="9" t="str">
        <f>"－"</f>
        <v>－</v>
      </c>
    </row>
    <row r="124">
      <c r="A124" s="6" t="s">
        <v>44</v>
      </c>
      <c r="B124" s="7" t="s">
        <v>56</v>
      </c>
      <c r="C124" s="7" t="s">
        <v>57</v>
      </c>
      <c r="D124" s="8"/>
      <c r="E124" s="9" t="str">
        <f>"－"</f>
        <v>－</v>
      </c>
      <c r="F124" s="8"/>
      <c r="G124" s="9" t="str">
        <f>"－"</f>
        <v>－</v>
      </c>
      <c r="H124" s="8"/>
      <c r="I124" s="9" t="str">
        <f>"－"</f>
        <v>－</v>
      </c>
      <c r="J124" s="8"/>
      <c r="K124" s="9" t="str">
        <f>"－"</f>
        <v>－</v>
      </c>
    </row>
    <row r="125">
      <c r="A125" s="6" t="s">
        <v>45</v>
      </c>
      <c r="B125" s="7" t="s">
        <v>56</v>
      </c>
      <c r="C125" s="7" t="s">
        <v>57</v>
      </c>
      <c r="D125" s="8"/>
      <c r="E125" s="9"/>
      <c r="F125" s="8"/>
      <c r="G125" s="9"/>
      <c r="H125" s="8"/>
      <c r="I125" s="9"/>
      <c r="J125" s="8"/>
      <c r="K125" s="9"/>
    </row>
    <row r="126">
      <c r="A126" s="6" t="s">
        <v>46</v>
      </c>
      <c r="B126" s="7" t="s">
        <v>56</v>
      </c>
      <c r="C126" s="7" t="s">
        <v>57</v>
      </c>
      <c r="D126" s="8"/>
      <c r="E126" s="9"/>
      <c r="F126" s="8"/>
      <c r="G126" s="9"/>
      <c r="H126" s="8"/>
      <c r="I126" s="9"/>
      <c r="J126" s="8"/>
      <c r="K126" s="9"/>
    </row>
    <row r="127">
      <c r="A127" s="6" t="s">
        <v>47</v>
      </c>
      <c r="B127" s="7" t="s">
        <v>56</v>
      </c>
      <c r="C127" s="7" t="s">
        <v>57</v>
      </c>
      <c r="D127" s="8"/>
      <c r="E127" s="9" t="str">
        <f>"－"</f>
        <v>－</v>
      </c>
      <c r="F127" s="8"/>
      <c r="G127" s="9" t="str">
        <f>"－"</f>
        <v>－</v>
      </c>
      <c r="H127" s="8"/>
      <c r="I127" s="9" t="str">
        <f>"－"</f>
        <v>－</v>
      </c>
      <c r="J127" s="8"/>
      <c r="K127" s="9" t="str">
        <f>"－"</f>
        <v>－</v>
      </c>
    </row>
    <row r="128">
      <c r="A128" s="6" t="s">
        <v>48</v>
      </c>
      <c r="B128" s="7" t="s">
        <v>56</v>
      </c>
      <c r="C128" s="7" t="s">
        <v>57</v>
      </c>
      <c r="D128" s="8"/>
      <c r="E128" s="9" t="str">
        <f>"－"</f>
        <v>－</v>
      </c>
      <c r="F128" s="8"/>
      <c r="G128" s="9" t="str">
        <f>"－"</f>
        <v>－</v>
      </c>
      <c r="H128" s="8"/>
      <c r="I128" s="9" t="str">
        <f>"－"</f>
        <v>－</v>
      </c>
      <c r="J128" s="8"/>
      <c r="K128" s="9" t="str">
        <f>"－"</f>
        <v>－</v>
      </c>
    </row>
    <row r="129">
      <c r="A129" s="6" t="s">
        <v>49</v>
      </c>
      <c r="B129" s="7" t="s">
        <v>56</v>
      </c>
      <c r="C129" s="7" t="s">
        <v>57</v>
      </c>
      <c r="D129" s="8"/>
      <c r="E129" s="9" t="str">
        <f>"－"</f>
        <v>－</v>
      </c>
      <c r="F129" s="8"/>
      <c r="G129" s="9" t="str">
        <f>"－"</f>
        <v>－</v>
      </c>
      <c r="H129" s="8"/>
      <c r="I129" s="9" t="str">
        <f>"－"</f>
        <v>－</v>
      </c>
      <c r="J129" s="8"/>
      <c r="K129" s="9" t="str">
        <f>"－"</f>
        <v>－</v>
      </c>
    </row>
  </sheetData>
  <mergeCells count="12">
    <mergeCell ref="A1:C1"/>
    <mergeCell ref="A2:C2"/>
    <mergeCell ref="B4:B5"/>
    <mergeCell ref="C4:C5"/>
    <mergeCell ref="D4:E4"/>
    <mergeCell ref="H4:I4"/>
    <mergeCell ref="J4:K4"/>
    <mergeCell ref="D5:E5"/>
    <mergeCell ref="F5:G5"/>
    <mergeCell ref="H5:I5"/>
    <mergeCell ref="J5:K5"/>
    <mergeCell ref="F4:G4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67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BO_DM0031</vt:lpstr>
      <vt:lpstr>BO_DM0031!Print_Titles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2018-10-23T08:55:39Z</dcterms:created>
  <cp:lastPrinted>2019-03-19T04:26:27Z</cp:lastPrinted>
  <dcterms:modified xsi:type="dcterms:W3CDTF">2020-09-02T23:57:57Z</dcterms:modified>
</cp:coreProperties>
</file>