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<sst xmlns="http://schemas.openxmlformats.org/spreadsheetml/2006/main" count="411" uniqueCount="58">
  <si>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</si>
  <si>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</si>
  <si>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</si>
  <si>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</si>
  <si>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</si>
  <si>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</si>
  <si>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</si>
  <si>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</si>
  <si>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</si>
  <si>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</si>
  <si>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</si>
  <si>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</si>
  <si>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</si>
  <si>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</si>
  <si>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</si>
  <si>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</si>
  <si>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5.1</t>
  </si>
  <si>
    <t>中期国債先物</t>
  </si>
  <si>
    <t>5-year JGB Futures</t>
  </si>
  <si>
    <t>2</t>
  </si>
  <si>
    <t>3</t>
  </si>
  <si>
    <t>4</t>
  </si>
  <si>
    <t>5</t>
  </si>
  <si>
    <t>6</t>
  </si>
  <si>
    <t>◎●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</si>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</sst>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/>
      <c r="E6" s="9"/>
      <c r="F6" s="8"/>
      <c r="G6" s="9"/>
      <c r="H6" s="8"/>
      <c r="I6" s="9"/>
      <c r="J6" s="8"/>
      <c r="K6" s="9"/>
    </row>
    <row r="7">
      <c r="A7" s="6" t="s">
        <v>19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20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21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22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>
      <c r="A11" s="6" t="s">
        <v>23</v>
      </c>
      <c r="B11" s="7" t="s">
        <v>17</v>
      </c>
      <c r="C11" s="7" t="s">
        <v>18</v>
      </c>
      <c r="D11" s="8" t="s">
        <v>24</v>
      </c>
      <c r="E11" s="9" t="str">
        <f>"－"</f>
        <v>－</v>
      </c>
      <c r="F11" s="8" t="s">
        <v>24</v>
      </c>
      <c r="G11" s="9" t="str">
        <f>"－"</f>
        <v>－</v>
      </c>
      <c r="H11" s="8" t="s">
        <v>24</v>
      </c>
      <c r="I11" s="9" t="str">
        <f>"－"</f>
        <v>－</v>
      </c>
      <c r="J11" s="8" t="s">
        <v>24</v>
      </c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/>
      <c r="F13" s="8"/>
      <c r="G13" s="9"/>
      <c r="H13" s="8"/>
      <c r="I13" s="9"/>
      <c r="J13" s="8"/>
      <c r="K13" s="9"/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/>
      <c r="F20" s="8"/>
      <c r="G20" s="9"/>
      <c r="H20" s="8"/>
      <c r="I20" s="9"/>
      <c r="J20" s="8"/>
      <c r="K20" s="9"/>
    </row>
    <row r="21">
      <c r="A21" s="6" t="s">
        <v>34</v>
      </c>
      <c r="B21" s="7" t="s">
        <v>17</v>
      </c>
      <c r="C21" s="7" t="s">
        <v>18</v>
      </c>
      <c r="D21" s="8"/>
      <c r="E21" s="9"/>
      <c r="F21" s="8"/>
      <c r="G21" s="9"/>
      <c r="H21" s="8"/>
      <c r="I21" s="9"/>
      <c r="J21" s="8"/>
      <c r="K21" s="9"/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/>
      <c r="F27" s="8"/>
      <c r="G27" s="9"/>
      <c r="H27" s="8"/>
      <c r="I27" s="9"/>
      <c r="J27" s="8"/>
      <c r="K27" s="9"/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/>
      <c r="F34" s="8"/>
      <c r="G34" s="9"/>
      <c r="H34" s="8"/>
      <c r="I34" s="9"/>
      <c r="J34" s="8"/>
      <c r="K34" s="9"/>
    </row>
    <row r="35">
      <c r="A35" s="6" t="s">
        <v>48</v>
      </c>
      <c r="B35" s="7" t="s">
        <v>17</v>
      </c>
      <c r="C35" s="7" t="s">
        <v>18</v>
      </c>
      <c r="D35" s="8"/>
      <c r="E35" s="9"/>
      <c r="F35" s="8"/>
      <c r="G35" s="9"/>
      <c r="H35" s="8"/>
      <c r="I35" s="9"/>
      <c r="J35" s="8"/>
      <c r="K35" s="9"/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/>
      <c r="F37" s="8"/>
      <c r="G37" s="9"/>
      <c r="H37" s="8"/>
      <c r="I37" s="9"/>
      <c r="J37" s="8"/>
      <c r="K37" s="9"/>
    </row>
    <row r="38">
      <c r="A38" s="6" t="s">
        <v>19</v>
      </c>
      <c r="B38" s="7" t="s">
        <v>50</v>
      </c>
      <c r="C38" s="7" t="s">
        <v>51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20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21</v>
      </c>
      <c r="B40" s="7" t="s">
        <v>50</v>
      </c>
      <c r="C40" s="7" t="s">
        <v>51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22</v>
      </c>
      <c r="B41" s="7" t="s">
        <v>50</v>
      </c>
      <c r="C41" s="7" t="s">
        <v>51</v>
      </c>
      <c r="D41" s="8"/>
      <c r="E41" s="9"/>
      <c r="F41" s="8"/>
      <c r="G41" s="9"/>
      <c r="H41" s="8"/>
      <c r="I41" s="9"/>
      <c r="J41" s="8"/>
      <c r="K41" s="9"/>
    </row>
    <row r="42">
      <c r="A42" s="6" t="s">
        <v>23</v>
      </c>
      <c r="B42" s="7" t="s">
        <v>50</v>
      </c>
      <c r="C42" s="7" t="s">
        <v>51</v>
      </c>
      <c r="D42" s="8"/>
      <c r="E42" s="9" t="n">
        <f>20768</f>
        <v>20768.0</v>
      </c>
      <c r="F42" s="8"/>
      <c r="G42" s="9" t="n">
        <f>3144208430000</f>
        <v>3.14420843E12</v>
      </c>
      <c r="H42" s="8" t="s">
        <v>52</v>
      </c>
      <c r="I42" s="9" t="n">
        <f>4740</f>
        <v>4740.0</v>
      </c>
      <c r="J42" s="8" t="s">
        <v>53</v>
      </c>
      <c r="K42" s="9" t="n">
        <f>83694</f>
        <v>83694.0</v>
      </c>
    </row>
    <row r="43">
      <c r="A43" s="6" t="s">
        <v>25</v>
      </c>
      <c r="B43" s="7" t="s">
        <v>50</v>
      </c>
      <c r="C43" s="7" t="s">
        <v>51</v>
      </c>
      <c r="D43" s="8" t="s">
        <v>53</v>
      </c>
      <c r="E43" s="9" t="n">
        <f>15138</f>
        <v>15138.0</v>
      </c>
      <c r="F43" s="8" t="s">
        <v>53</v>
      </c>
      <c r="G43" s="9" t="n">
        <f>2292308150000</f>
        <v>2.29230815E12</v>
      </c>
      <c r="H43" s="8"/>
      <c r="I43" s="9" t="n">
        <f>2224</f>
        <v>2224.0</v>
      </c>
      <c r="J43" s="8"/>
      <c r="K43" s="9" t="n">
        <f>83750</f>
        <v>83750.0</v>
      </c>
    </row>
    <row r="44">
      <c r="A44" s="6" t="s">
        <v>26</v>
      </c>
      <c r="B44" s="7" t="s">
        <v>50</v>
      </c>
      <c r="C44" s="7" t="s">
        <v>51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 t="n">
        <f>22628</f>
        <v>22628.0</v>
      </c>
      <c r="F46" s="8"/>
      <c r="G46" s="9" t="n">
        <f>3426455020000</f>
        <v>3.42645502E12</v>
      </c>
      <c r="H46" s="8"/>
      <c r="I46" s="9" t="n">
        <f>2382</f>
        <v>2382.0</v>
      </c>
      <c r="J46" s="8"/>
      <c r="K46" s="9" t="n">
        <f>85170</f>
        <v>85170.0</v>
      </c>
    </row>
    <row r="47">
      <c r="A47" s="6" t="s">
        <v>29</v>
      </c>
      <c r="B47" s="7" t="s">
        <v>50</v>
      </c>
      <c r="C47" s="7" t="s">
        <v>51</v>
      </c>
      <c r="D47" s="8"/>
      <c r="E47" s="9" t="n">
        <f>28901</f>
        <v>28901.0</v>
      </c>
      <c r="F47" s="8"/>
      <c r="G47" s="9" t="n">
        <f>4376940000000</f>
        <v>4.37694E12</v>
      </c>
      <c r="H47" s="8"/>
      <c r="I47" s="9" t="n">
        <f>2251</f>
        <v>2251.0</v>
      </c>
      <c r="J47" s="8"/>
      <c r="K47" s="9" t="n">
        <f>83782</f>
        <v>83782.0</v>
      </c>
    </row>
    <row r="48">
      <c r="A48" s="6" t="s">
        <v>30</v>
      </c>
      <c r="B48" s="7" t="s">
        <v>50</v>
      </c>
      <c r="C48" s="7" t="s">
        <v>51</v>
      </c>
      <c r="D48" s="8" t="s">
        <v>52</v>
      </c>
      <c r="E48" s="9" t="n">
        <f>34209</f>
        <v>34209.0</v>
      </c>
      <c r="F48" s="8" t="s">
        <v>52</v>
      </c>
      <c r="G48" s="9" t="n">
        <f>5179079360000</f>
        <v>5.17907936E12</v>
      </c>
      <c r="H48" s="8"/>
      <c r="I48" s="9" t="n">
        <f>3158</f>
        <v>3158.0</v>
      </c>
      <c r="J48" s="8"/>
      <c r="K48" s="9" t="n">
        <f>85738</f>
        <v>85738.0</v>
      </c>
    </row>
    <row r="49">
      <c r="A49" s="6" t="s">
        <v>31</v>
      </c>
      <c r="B49" s="7" t="s">
        <v>50</v>
      </c>
      <c r="C49" s="7" t="s">
        <v>51</v>
      </c>
      <c r="D49" s="8"/>
      <c r="E49" s="9" t="n">
        <f>32909</f>
        <v>32909.0</v>
      </c>
      <c r="F49" s="8"/>
      <c r="G49" s="9" t="n">
        <f>4978781860000</f>
        <v>4.97878186E12</v>
      </c>
      <c r="H49" s="8"/>
      <c r="I49" s="9" t="n">
        <f>4414</f>
        <v>4414.0</v>
      </c>
      <c r="J49" s="8"/>
      <c r="K49" s="9" t="n">
        <f>86611</f>
        <v>86611.0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25357</f>
        <v>25357.0</v>
      </c>
      <c r="F50" s="8"/>
      <c r="G50" s="9" t="n">
        <f>3836867660000</f>
        <v>3.83686766E12</v>
      </c>
      <c r="H50" s="8"/>
      <c r="I50" s="9" t="n">
        <f>3322</f>
        <v>3322.0</v>
      </c>
      <c r="J50" s="8"/>
      <c r="K50" s="9" t="n">
        <f>85521</f>
        <v>85521.0</v>
      </c>
    </row>
    <row r="51">
      <c r="A51" s="6" t="s">
        <v>33</v>
      </c>
      <c r="B51" s="7" t="s">
        <v>50</v>
      </c>
      <c r="C51" s="7" t="s">
        <v>51</v>
      </c>
      <c r="D51" s="8"/>
      <c r="E51" s="9"/>
      <c r="F51" s="8"/>
      <c r="G51" s="9"/>
      <c r="H51" s="8"/>
      <c r="I51" s="9"/>
      <c r="J51" s="8"/>
      <c r="K51" s="9"/>
    </row>
    <row r="52">
      <c r="A52" s="6" t="s">
        <v>34</v>
      </c>
      <c r="B52" s="7" t="s">
        <v>50</v>
      </c>
      <c r="C52" s="7" t="s">
        <v>51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35</v>
      </c>
      <c r="B53" s="7" t="s">
        <v>50</v>
      </c>
      <c r="C53" s="7" t="s">
        <v>51</v>
      </c>
      <c r="D53" s="8"/>
      <c r="E53" s="9" t="n">
        <f>15242</f>
        <v>15242.0</v>
      </c>
      <c r="F53" s="8"/>
      <c r="G53" s="9" t="n">
        <f>2307632530000</f>
        <v>2.30763253E12</v>
      </c>
      <c r="H53" s="8"/>
      <c r="I53" s="9" t="n">
        <f>2342</f>
        <v>2342.0</v>
      </c>
      <c r="J53" s="8"/>
      <c r="K53" s="9" t="n">
        <f>85437</f>
        <v>85437.0</v>
      </c>
    </row>
    <row r="54">
      <c r="A54" s="6" t="s">
        <v>36</v>
      </c>
      <c r="B54" s="7" t="s">
        <v>50</v>
      </c>
      <c r="C54" s="7" t="s">
        <v>51</v>
      </c>
      <c r="D54" s="8"/>
      <c r="E54" s="9" t="n">
        <f>15322</f>
        <v>15322.0</v>
      </c>
      <c r="F54" s="8"/>
      <c r="G54" s="9" t="n">
        <f>2319544410000</f>
        <v>2.31954441E12</v>
      </c>
      <c r="H54" s="8"/>
      <c r="I54" s="9" t="n">
        <f>2887</f>
        <v>2887.0</v>
      </c>
      <c r="J54" s="8"/>
      <c r="K54" s="9" t="n">
        <f>85900</f>
        <v>85900.0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18035</f>
        <v>18035.0</v>
      </c>
      <c r="F55" s="8"/>
      <c r="G55" s="9" t="n">
        <f>2730682580000</f>
        <v>2.73068258E12</v>
      </c>
      <c r="H55" s="8"/>
      <c r="I55" s="9" t="n">
        <f>2529</f>
        <v>2529.0</v>
      </c>
      <c r="J55" s="8"/>
      <c r="K55" s="9" t="n">
        <f>86408</f>
        <v>86408.0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24423</f>
        <v>24423.0</v>
      </c>
      <c r="F56" s="8"/>
      <c r="G56" s="9" t="n">
        <f>3697360580000</f>
        <v>3.69736058E12</v>
      </c>
      <c r="H56" s="8"/>
      <c r="I56" s="9" t="n">
        <f>2533</f>
        <v>2533.0</v>
      </c>
      <c r="J56" s="8"/>
      <c r="K56" s="9" t="n">
        <f>85325</f>
        <v>85325.0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22347</f>
        <v>22347.0</v>
      </c>
      <c r="F57" s="8"/>
      <c r="G57" s="9" t="n">
        <f>3383540180000</f>
        <v>3.38354018E12</v>
      </c>
      <c r="H57" s="8"/>
      <c r="I57" s="9" t="n">
        <f>4305</f>
        <v>4305.0</v>
      </c>
      <c r="J57" s="8"/>
      <c r="K57" s="9" t="n">
        <f>86908</f>
        <v>86908.0</v>
      </c>
    </row>
    <row r="58">
      <c r="A58" s="6" t="s">
        <v>40</v>
      </c>
      <c r="B58" s="7" t="s">
        <v>50</v>
      </c>
      <c r="C58" s="7" t="s">
        <v>51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41</v>
      </c>
      <c r="B59" s="7" t="s">
        <v>50</v>
      </c>
      <c r="C59" s="7" t="s">
        <v>51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42</v>
      </c>
      <c r="B60" s="7" t="s">
        <v>50</v>
      </c>
      <c r="C60" s="7" t="s">
        <v>51</v>
      </c>
      <c r="D60" s="8"/>
      <c r="E60" s="9" t="n">
        <f>18957</f>
        <v>18957.0</v>
      </c>
      <c r="F60" s="8"/>
      <c r="G60" s="9" t="n">
        <f>2870995240000</f>
        <v>2.87099524E12</v>
      </c>
      <c r="H60" s="8" t="s">
        <v>53</v>
      </c>
      <c r="I60" s="9" t="n">
        <f>1921</f>
        <v>1921.0</v>
      </c>
      <c r="J60" s="8"/>
      <c r="K60" s="9" t="n">
        <f>87370</f>
        <v>87370.0</v>
      </c>
    </row>
    <row r="61">
      <c r="A61" s="6" t="s">
        <v>43</v>
      </c>
      <c r="B61" s="7" t="s">
        <v>50</v>
      </c>
      <c r="C61" s="7" t="s">
        <v>51</v>
      </c>
      <c r="D61" s="8"/>
      <c r="E61" s="9" t="n">
        <f>18888</f>
        <v>18888.0</v>
      </c>
      <c r="F61" s="8"/>
      <c r="G61" s="9" t="n">
        <f>2861126690000</f>
        <v>2.86112669E12</v>
      </c>
      <c r="H61" s="8"/>
      <c r="I61" s="9" t="n">
        <f>3098</f>
        <v>3098.0</v>
      </c>
      <c r="J61" s="8"/>
      <c r="K61" s="9" t="n">
        <f>87448</f>
        <v>87448.0</v>
      </c>
    </row>
    <row r="62">
      <c r="A62" s="6" t="s">
        <v>44</v>
      </c>
      <c r="B62" s="7" t="s">
        <v>50</v>
      </c>
      <c r="C62" s="7" t="s">
        <v>51</v>
      </c>
      <c r="D62" s="8"/>
      <c r="E62" s="9" t="n">
        <f>27307</f>
        <v>27307.0</v>
      </c>
      <c r="F62" s="8"/>
      <c r="G62" s="9" t="n">
        <f>4138159720000</f>
        <v>4.13815972E12</v>
      </c>
      <c r="H62" s="8"/>
      <c r="I62" s="9" t="n">
        <f>4241</f>
        <v>4241.0</v>
      </c>
      <c r="J62" s="8"/>
      <c r="K62" s="9" t="n">
        <f>87064</f>
        <v>87064.0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19602</f>
        <v>19602.0</v>
      </c>
      <c r="F63" s="8"/>
      <c r="G63" s="9" t="n">
        <f>2971045380000</f>
        <v>2.97104538E12</v>
      </c>
      <c r="H63" s="8"/>
      <c r="I63" s="9" t="n">
        <f>3276</f>
        <v>3276.0</v>
      </c>
      <c r="J63" s="8"/>
      <c r="K63" s="9" t="n">
        <f>87517</f>
        <v>87517.0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34170</f>
        <v>34170.0</v>
      </c>
      <c r="F64" s="8"/>
      <c r="G64" s="9" t="n">
        <f>5175848840000</f>
        <v>5.17584884E12</v>
      </c>
      <c r="H64" s="8"/>
      <c r="I64" s="9" t="n">
        <f>3711</f>
        <v>3711.0</v>
      </c>
      <c r="J64" s="8"/>
      <c r="K64" s="9" t="n">
        <f>88071</f>
        <v>88071.0</v>
      </c>
    </row>
    <row r="65">
      <c r="A65" s="6" t="s">
        <v>47</v>
      </c>
      <c r="B65" s="7" t="s">
        <v>50</v>
      </c>
      <c r="C65" s="7" t="s">
        <v>51</v>
      </c>
      <c r="D65" s="8"/>
      <c r="E65" s="9"/>
      <c r="F65" s="8"/>
      <c r="G65" s="9"/>
      <c r="H65" s="8"/>
      <c r="I65" s="9"/>
      <c r="J65" s="8"/>
      <c r="K65" s="9"/>
    </row>
    <row r="66">
      <c r="A66" s="6" t="s">
        <v>48</v>
      </c>
      <c r="B66" s="7" t="s">
        <v>50</v>
      </c>
      <c r="C66" s="7" t="s">
        <v>51</v>
      </c>
      <c r="D66" s="8"/>
      <c r="E66" s="9"/>
      <c r="F66" s="8"/>
      <c r="G66" s="9"/>
      <c r="H66" s="8"/>
      <c r="I66" s="9"/>
      <c r="J66" s="8"/>
      <c r="K66" s="9"/>
    </row>
    <row r="67">
      <c r="A67" s="6" t="s">
        <v>49</v>
      </c>
      <c r="B67" s="7" t="s">
        <v>50</v>
      </c>
      <c r="C67" s="7" t="s">
        <v>51</v>
      </c>
      <c r="D67" s="8"/>
      <c r="E67" s="9" t="n">
        <f>19734</f>
        <v>19734.0</v>
      </c>
      <c r="F67" s="8"/>
      <c r="G67" s="9" t="n">
        <f>2988900350000</f>
        <v>2.98890035E12</v>
      </c>
      <c r="H67" s="8"/>
      <c r="I67" s="9" t="n">
        <f>2771</f>
        <v>2771.0</v>
      </c>
      <c r="J67" s="8" t="s">
        <v>52</v>
      </c>
      <c r="K67" s="9" t="n">
        <f>89688</f>
        <v>89688.0</v>
      </c>
    </row>
    <row r="68">
      <c r="A68" s="6" t="s">
        <v>16</v>
      </c>
      <c r="B68" s="7" t="s">
        <v>54</v>
      </c>
      <c r="C68" s="7" t="s">
        <v>55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19</v>
      </c>
      <c r="B69" s="7" t="s">
        <v>54</v>
      </c>
      <c r="C69" s="7" t="s">
        <v>55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20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21</v>
      </c>
      <c r="B71" s="7" t="s">
        <v>54</v>
      </c>
      <c r="C71" s="7" t="s">
        <v>55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22</v>
      </c>
      <c r="B72" s="7" t="s">
        <v>54</v>
      </c>
      <c r="C72" s="7" t="s">
        <v>55</v>
      </c>
      <c r="D72" s="8"/>
      <c r="E72" s="9"/>
      <c r="F72" s="8"/>
      <c r="G72" s="9"/>
      <c r="H72" s="8"/>
      <c r="I72" s="9"/>
      <c r="J72" s="8"/>
      <c r="K72" s="9"/>
    </row>
    <row r="73">
      <c r="A73" s="6" t="s">
        <v>23</v>
      </c>
      <c r="B73" s="7" t="s">
        <v>54</v>
      </c>
      <c r="C73" s="7" t="s">
        <v>55</v>
      </c>
      <c r="D73" s="8"/>
      <c r="E73" s="9" t="n">
        <f>2</f>
        <v>2.0</v>
      </c>
      <c r="F73" s="8"/>
      <c r="G73" s="9" t="n">
        <f>30287500</f>
        <v>3.02875E7</v>
      </c>
      <c r="H73" s="8" t="s">
        <v>24</v>
      </c>
      <c r="I73" s="9" t="str">
        <f>"－"</f>
        <v>－</v>
      </c>
      <c r="J73" s="8" t="s">
        <v>53</v>
      </c>
      <c r="K73" s="9" t="n">
        <f>69</f>
        <v>69.0</v>
      </c>
    </row>
    <row r="74">
      <c r="A74" s="6" t="s">
        <v>25</v>
      </c>
      <c r="B74" s="7" t="s">
        <v>54</v>
      </c>
      <c r="C74" s="7" t="s">
        <v>55</v>
      </c>
      <c r="D74" s="8" t="s">
        <v>53</v>
      </c>
      <c r="E74" s="9" t="str">
        <f>"－"</f>
        <v>－</v>
      </c>
      <c r="F74" s="8" t="s">
        <v>53</v>
      </c>
      <c r="G74" s="9" t="str">
        <f>"－"</f>
        <v>－</v>
      </c>
      <c r="H74" s="8"/>
      <c r="I74" s="9" t="str">
        <f>"－"</f>
        <v>－</v>
      </c>
      <c r="J74" s="8"/>
      <c r="K74" s="9" t="n">
        <f>69</f>
        <v>69.0</v>
      </c>
    </row>
    <row r="75">
      <c r="A75" s="6" t="s">
        <v>26</v>
      </c>
      <c r="B75" s="7" t="s">
        <v>54</v>
      </c>
      <c r="C75" s="7" t="s">
        <v>55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 t="n">
        <f>5</f>
        <v>5.0</v>
      </c>
      <c r="F77" s="8"/>
      <c r="G77" s="9" t="n">
        <f>75697500</f>
        <v>7.56975E7</v>
      </c>
      <c r="H77" s="8"/>
      <c r="I77" s="9" t="str">
        <f>"－"</f>
        <v>－</v>
      </c>
      <c r="J77" s="8"/>
      <c r="K77" s="9" t="n">
        <f>72</f>
        <v>72.0</v>
      </c>
    </row>
    <row r="78">
      <c r="A78" s="6" t="s">
        <v>29</v>
      </c>
      <c r="B78" s="7" t="s">
        <v>54</v>
      </c>
      <c r="C78" s="7" t="s">
        <v>55</v>
      </c>
      <c r="D78" s="8"/>
      <c r="E78" s="9" t="n">
        <f>8</f>
        <v>8.0</v>
      </c>
      <c r="F78" s="8"/>
      <c r="G78" s="9" t="n">
        <f>121142000</f>
        <v>1.21142E8</v>
      </c>
      <c r="H78" s="8"/>
      <c r="I78" s="9" t="str">
        <f>"－"</f>
        <v>－</v>
      </c>
      <c r="J78" s="8" t="s">
        <v>52</v>
      </c>
      <c r="K78" s="9" t="n">
        <f>79</f>
        <v>79.0</v>
      </c>
    </row>
    <row r="79">
      <c r="A79" s="6" t="s">
        <v>30</v>
      </c>
      <c r="B79" s="7" t="s">
        <v>54</v>
      </c>
      <c r="C79" s="7" t="s">
        <v>55</v>
      </c>
      <c r="D79" s="8"/>
      <c r="E79" s="9" t="str">
        <f>"－"</f>
        <v>－</v>
      </c>
      <c r="F79" s="8"/>
      <c r="G79" s="9" t="str">
        <f>"－"</f>
        <v>－</v>
      </c>
      <c r="H79" s="8"/>
      <c r="I79" s="9" t="str">
        <f>"－"</f>
        <v>－</v>
      </c>
      <c r="J79" s="8"/>
      <c r="K79" s="9" t="n">
        <f>79</f>
        <v>79.0</v>
      </c>
    </row>
    <row r="80">
      <c r="A80" s="6" t="s">
        <v>31</v>
      </c>
      <c r="B80" s="7" t="s">
        <v>54</v>
      </c>
      <c r="C80" s="7" t="s">
        <v>55</v>
      </c>
      <c r="D80" s="8" t="s">
        <v>52</v>
      </c>
      <c r="E80" s="9" t="n">
        <f>9</f>
        <v>9.0</v>
      </c>
      <c r="F80" s="8" t="s">
        <v>52</v>
      </c>
      <c r="G80" s="9" t="n">
        <f>136141500</f>
        <v>1.361415E8</v>
      </c>
      <c r="H80" s="8"/>
      <c r="I80" s="9" t="str">
        <f>"－"</f>
        <v>－</v>
      </c>
      <c r="J80" s="8"/>
      <c r="K80" s="9" t="n">
        <f>75</f>
        <v>75.0</v>
      </c>
    </row>
    <row r="81">
      <c r="A81" s="6" t="s">
        <v>32</v>
      </c>
      <c r="B81" s="7" t="s">
        <v>54</v>
      </c>
      <c r="C81" s="7" t="s">
        <v>55</v>
      </c>
      <c r="D81" s="8"/>
      <c r="E81" s="9" t="n">
        <f>4</f>
        <v>4.0</v>
      </c>
      <c r="F81" s="8"/>
      <c r="G81" s="9" t="n">
        <f>60539500</f>
        <v>6.05395E7</v>
      </c>
      <c r="H81" s="8"/>
      <c r="I81" s="9" t="str">
        <f>"－"</f>
        <v>－</v>
      </c>
      <c r="J81" s="8"/>
      <c r="K81" s="9" t="n">
        <f>76</f>
        <v>76.0</v>
      </c>
    </row>
    <row r="82">
      <c r="A82" s="6" t="s">
        <v>33</v>
      </c>
      <c r="B82" s="7" t="s">
        <v>54</v>
      </c>
      <c r="C82" s="7" t="s">
        <v>55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34</v>
      </c>
      <c r="B83" s="7" t="s">
        <v>54</v>
      </c>
      <c r="C83" s="7" t="s">
        <v>55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35</v>
      </c>
      <c r="B84" s="7" t="s">
        <v>54</v>
      </c>
      <c r="C84" s="7" t="s">
        <v>55</v>
      </c>
      <c r="D84" s="8"/>
      <c r="E84" s="9" t="str">
        <f>"－"</f>
        <v>－</v>
      </c>
      <c r="F84" s="8"/>
      <c r="G84" s="9" t="str">
        <f>"－"</f>
        <v>－</v>
      </c>
      <c r="H84" s="8"/>
      <c r="I84" s="9" t="str">
        <f>"－"</f>
        <v>－</v>
      </c>
      <c r="J84" s="8"/>
      <c r="K84" s="9" t="n">
        <f>76</f>
        <v>76.0</v>
      </c>
    </row>
    <row r="85">
      <c r="A85" s="6" t="s">
        <v>36</v>
      </c>
      <c r="B85" s="7" t="s">
        <v>54</v>
      </c>
      <c r="C85" s="7" t="s">
        <v>55</v>
      </c>
      <c r="D85" s="8"/>
      <c r="E85" s="9" t="str">
        <f>"－"</f>
        <v>－</v>
      </c>
      <c r="F85" s="8"/>
      <c r="G85" s="9" t="str">
        <f>"－"</f>
        <v>－</v>
      </c>
      <c r="H85" s="8"/>
      <c r="I85" s="9" t="str">
        <f>"－"</f>
        <v>－</v>
      </c>
      <c r="J85" s="8"/>
      <c r="K85" s="9" t="n">
        <f>76</f>
        <v>76.0</v>
      </c>
    </row>
    <row r="86">
      <c r="A86" s="6" t="s">
        <v>37</v>
      </c>
      <c r="B86" s="7" t="s">
        <v>54</v>
      </c>
      <c r="C86" s="7" t="s">
        <v>55</v>
      </c>
      <c r="D86" s="8"/>
      <c r="E86" s="9" t="str">
        <f>"－"</f>
        <v>－</v>
      </c>
      <c r="F86" s="8"/>
      <c r="G86" s="9" t="str">
        <f>"－"</f>
        <v>－</v>
      </c>
      <c r="H86" s="8"/>
      <c r="I86" s="9" t="str">
        <f>"－"</f>
        <v>－</v>
      </c>
      <c r="J86" s="8"/>
      <c r="K86" s="9" t="n">
        <f>76</f>
        <v>76.0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1</f>
        <v>1.0</v>
      </c>
      <c r="F87" s="8"/>
      <c r="G87" s="9" t="n">
        <f>15137500</f>
        <v>1.51375E7</v>
      </c>
      <c r="H87" s="8"/>
      <c r="I87" s="9" t="str">
        <f>"－"</f>
        <v>－</v>
      </c>
      <c r="J87" s="8"/>
      <c r="K87" s="9" t="n">
        <f>75</f>
        <v>75.0</v>
      </c>
    </row>
    <row r="88">
      <c r="A88" s="6" t="s">
        <v>39</v>
      </c>
      <c r="B88" s="7" t="s">
        <v>54</v>
      </c>
      <c r="C88" s="7" t="s">
        <v>55</v>
      </c>
      <c r="D88" s="8"/>
      <c r="E88" s="9" t="str">
        <f>"－"</f>
        <v>－</v>
      </c>
      <c r="F88" s="8"/>
      <c r="G88" s="9" t="str">
        <f>"－"</f>
        <v>－</v>
      </c>
      <c r="H88" s="8"/>
      <c r="I88" s="9" t="str">
        <f>"－"</f>
        <v>－</v>
      </c>
      <c r="J88" s="8"/>
      <c r="K88" s="9" t="n">
        <f>75</f>
        <v>75.0</v>
      </c>
    </row>
    <row r="89">
      <c r="A89" s="6" t="s">
        <v>40</v>
      </c>
      <c r="B89" s="7" t="s">
        <v>54</v>
      </c>
      <c r="C89" s="7" t="s">
        <v>55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41</v>
      </c>
      <c r="B90" s="7" t="s">
        <v>54</v>
      </c>
      <c r="C90" s="7" t="s">
        <v>55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42</v>
      </c>
      <c r="B91" s="7" t="s">
        <v>54</v>
      </c>
      <c r="C91" s="7" t="s">
        <v>55</v>
      </c>
      <c r="D91" s="8"/>
      <c r="E91" s="9" t="str">
        <f>"－"</f>
        <v>－</v>
      </c>
      <c r="F91" s="8"/>
      <c r="G91" s="9" t="str">
        <f>"－"</f>
        <v>－</v>
      </c>
      <c r="H91" s="8"/>
      <c r="I91" s="9" t="str">
        <f>"－"</f>
        <v>－</v>
      </c>
      <c r="J91" s="8"/>
      <c r="K91" s="9" t="n">
        <f>75</f>
        <v>75.0</v>
      </c>
    </row>
    <row r="92">
      <c r="A92" s="6" t="s">
        <v>43</v>
      </c>
      <c r="B92" s="7" t="s">
        <v>54</v>
      </c>
      <c r="C92" s="7" t="s">
        <v>55</v>
      </c>
      <c r="D92" s="8"/>
      <c r="E92" s="9" t="str">
        <f>"－"</f>
        <v>－</v>
      </c>
      <c r="F92" s="8"/>
      <c r="G92" s="9" t="str">
        <f>"－"</f>
        <v>－</v>
      </c>
      <c r="H92" s="8"/>
      <c r="I92" s="9" t="str">
        <f>"－"</f>
        <v>－</v>
      </c>
      <c r="J92" s="8"/>
      <c r="K92" s="9" t="n">
        <f>75</f>
        <v>75.0</v>
      </c>
    </row>
    <row r="93">
      <c r="A93" s="6" t="s">
        <v>44</v>
      </c>
      <c r="B93" s="7" t="s">
        <v>54</v>
      </c>
      <c r="C93" s="7" t="s">
        <v>55</v>
      </c>
      <c r="D93" s="8"/>
      <c r="E93" s="9" t="str">
        <f>"－"</f>
        <v>－</v>
      </c>
      <c r="F93" s="8"/>
      <c r="G93" s="9" t="str">
        <f>"－"</f>
        <v>－</v>
      </c>
      <c r="H93" s="8"/>
      <c r="I93" s="9" t="str">
        <f>"－"</f>
        <v>－</v>
      </c>
      <c r="J93" s="8"/>
      <c r="K93" s="9" t="n">
        <f>75</f>
        <v>75.0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1</f>
        <v>1.0</v>
      </c>
      <c r="F94" s="8"/>
      <c r="G94" s="9" t="n">
        <f>15155500</f>
        <v>1.51555E7</v>
      </c>
      <c r="H94" s="8"/>
      <c r="I94" s="9" t="str">
        <f>"－"</f>
        <v>－</v>
      </c>
      <c r="J94" s="8"/>
      <c r="K94" s="9" t="n">
        <f>76</f>
        <v>76.0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2</f>
        <v>2.0</v>
      </c>
      <c r="F95" s="8"/>
      <c r="G95" s="9" t="n">
        <f>30287500</f>
        <v>3.02875E7</v>
      </c>
      <c r="H95" s="8"/>
      <c r="I95" s="9" t="str">
        <f>"－"</f>
        <v>－</v>
      </c>
      <c r="J95" s="8"/>
      <c r="K95" s="9" t="n">
        <f>76</f>
        <v>76.0</v>
      </c>
    </row>
    <row r="96">
      <c r="A96" s="6" t="s">
        <v>47</v>
      </c>
      <c r="B96" s="7" t="s">
        <v>54</v>
      </c>
      <c r="C96" s="7" t="s">
        <v>55</v>
      </c>
      <c r="D96" s="8"/>
      <c r="E96" s="9"/>
      <c r="F96" s="8"/>
      <c r="G96" s="9"/>
      <c r="H96" s="8"/>
      <c r="I96" s="9"/>
      <c r="J96" s="8"/>
      <c r="K96" s="9"/>
    </row>
    <row r="97">
      <c r="A97" s="6" t="s">
        <v>48</v>
      </c>
      <c r="B97" s="7" t="s">
        <v>54</v>
      </c>
      <c r="C97" s="7" t="s">
        <v>55</v>
      </c>
      <c r="D97" s="8"/>
      <c r="E97" s="9"/>
      <c r="F97" s="8"/>
      <c r="G97" s="9"/>
      <c r="H97" s="8"/>
      <c r="I97" s="9"/>
      <c r="J97" s="8"/>
      <c r="K97" s="9"/>
    </row>
    <row r="98">
      <c r="A98" s="6" t="s">
        <v>49</v>
      </c>
      <c r="B98" s="7" t="s">
        <v>54</v>
      </c>
      <c r="C98" s="7" t="s">
        <v>55</v>
      </c>
      <c r="D98" s="8"/>
      <c r="E98" s="9" t="str">
        <f>"－"</f>
        <v>－</v>
      </c>
      <c r="F98" s="8"/>
      <c r="G98" s="9" t="str">
        <f>"－"</f>
        <v>－</v>
      </c>
      <c r="H98" s="8"/>
      <c r="I98" s="9" t="str">
        <f>"－"</f>
        <v>－</v>
      </c>
      <c r="J98" s="8"/>
      <c r="K98" s="9" t="n">
        <f>76</f>
        <v>76.0</v>
      </c>
    </row>
    <row r="99">
      <c r="A99" s="6" t="s">
        <v>16</v>
      </c>
      <c r="B99" s="7" t="s">
        <v>56</v>
      </c>
      <c r="C99" s="7" t="s">
        <v>57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19</v>
      </c>
      <c r="B100" s="7" t="s">
        <v>56</v>
      </c>
      <c r="C100" s="7" t="s">
        <v>57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20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21</v>
      </c>
      <c r="B102" s="7" t="s">
        <v>56</v>
      </c>
      <c r="C102" s="7" t="s">
        <v>57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22</v>
      </c>
      <c r="B103" s="7" t="s">
        <v>56</v>
      </c>
      <c r="C103" s="7" t="s">
        <v>57</v>
      </c>
      <c r="D103" s="8"/>
      <c r="E103" s="9"/>
      <c r="F103" s="8"/>
      <c r="G103" s="9"/>
      <c r="H103" s="8"/>
      <c r="I103" s="9"/>
      <c r="J103" s="8"/>
      <c r="K103" s="9"/>
    </row>
    <row r="104">
      <c r="A104" s="6" t="s">
        <v>23</v>
      </c>
      <c r="B104" s="7" t="s">
        <v>56</v>
      </c>
      <c r="C104" s="7" t="s">
        <v>57</v>
      </c>
      <c r="D104" s="8" t="s">
        <v>24</v>
      </c>
      <c r="E104" s="9" t="str">
        <f>"－"</f>
        <v>－</v>
      </c>
      <c r="F104" s="8" t="s">
        <v>24</v>
      </c>
      <c r="G104" s="9" t="str">
        <f>"－"</f>
        <v>－</v>
      </c>
      <c r="H104" s="8" t="s">
        <v>24</v>
      </c>
      <c r="I104" s="9" t="str">
        <f>"－"</f>
        <v>－</v>
      </c>
      <c r="J104" s="8" t="s">
        <v>24</v>
      </c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34</v>
      </c>
      <c r="B114" s="7" t="s">
        <v>56</v>
      </c>
      <c r="C114" s="7" t="s">
        <v>57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41</v>
      </c>
      <c r="B121" s="7" t="s">
        <v>56</v>
      </c>
      <c r="C121" s="7" t="s">
        <v>57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/>
      <c r="F127" s="8"/>
      <c r="G127" s="9"/>
      <c r="H127" s="8"/>
      <c r="I127" s="9"/>
      <c r="J127" s="8"/>
      <c r="K127" s="9"/>
    </row>
    <row r="128">
      <c r="A128" s="6" t="s">
        <v>48</v>
      </c>
      <c r="B128" s="7" t="s">
        <v>56</v>
      </c>
      <c r="C128" s="7" t="s">
        <v>57</v>
      </c>
      <c r="D128" s="8"/>
      <c r="E128" s="9"/>
      <c r="F128" s="8"/>
      <c r="G128" s="9"/>
      <c r="H128" s="8"/>
      <c r="I128" s="9"/>
      <c r="J128" s="8"/>
      <c r="K128" s="9"/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