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<sst xmlns="http://schemas.openxmlformats.org/spreadsheetml/2006/main" count="412" uniqueCount="58">
  <si>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</si>
  <si>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</si>
  <si>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</si>
  <si>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</si>
  <si>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</si>
  <si>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</si>
  <si>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</si>
  <si>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</si>
  <si>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</si>
  <si>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</si>
  <si>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</si>
  <si>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</si>
  <si>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</si>
  <si>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</si>
  <si>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</si>
  <si>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</si>
  <si>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7.1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</si>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</sst>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22</v>
      </c>
      <c r="B9" s="7" t="s">
        <v>17</v>
      </c>
      <c r="C9" s="7" t="s">
        <v>18</v>
      </c>
      <c r="D9" s="8"/>
      <c r="E9" s="9"/>
      <c r="F9" s="8"/>
      <c r="G9" s="9"/>
      <c r="H9" s="8"/>
      <c r="I9" s="9"/>
      <c r="J9" s="8"/>
      <c r="K9" s="9"/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/>
      <c r="F22" s="8"/>
      <c r="G22" s="9"/>
      <c r="H22" s="8"/>
      <c r="I22" s="9"/>
      <c r="J22" s="8"/>
      <c r="K22" s="9"/>
    </row>
    <row r="23">
      <c r="A23" s="6" t="s">
        <v>36</v>
      </c>
      <c r="B23" s="7" t="s">
        <v>17</v>
      </c>
      <c r="C23" s="7" t="s">
        <v>18</v>
      </c>
      <c r="D23" s="8"/>
      <c r="E23" s="9"/>
      <c r="F23" s="8"/>
      <c r="G23" s="9"/>
      <c r="H23" s="8"/>
      <c r="I23" s="9"/>
      <c r="J23" s="8"/>
      <c r="K23" s="9"/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/>
      <c r="F29" s="8"/>
      <c r="G29" s="9"/>
      <c r="H29" s="8"/>
      <c r="I29" s="9"/>
      <c r="J29" s="8"/>
      <c r="K29" s="9"/>
    </row>
    <row r="30">
      <c r="A30" s="6" t="s">
        <v>43</v>
      </c>
      <c r="B30" s="7" t="s">
        <v>17</v>
      </c>
      <c r="C30" s="7" t="s">
        <v>18</v>
      </c>
      <c r="D30" s="8"/>
      <c r="E30" s="9"/>
      <c r="F30" s="8"/>
      <c r="G30" s="9"/>
      <c r="H30" s="8"/>
      <c r="I30" s="9"/>
      <c r="J30" s="8"/>
      <c r="K30" s="9"/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/>
      <c r="F36" s="8"/>
      <c r="G36" s="9"/>
      <c r="H36" s="8"/>
      <c r="I36" s="9"/>
      <c r="J36" s="8"/>
      <c r="K36" s="9"/>
    </row>
    <row r="37">
      <c r="A37" s="6" t="s">
        <v>16</v>
      </c>
      <c r="B37" s="7" t="s">
        <v>50</v>
      </c>
      <c r="C37" s="7" t="s">
        <v>51</v>
      </c>
      <c r="D37" s="8"/>
      <c r="E37" s="9" t="n">
        <f>31839</f>
        <v>31839.0</v>
      </c>
      <c r="F37" s="8"/>
      <c r="G37" s="9" t="n">
        <f>4832237760000</f>
        <v>4.83223776E12</v>
      </c>
      <c r="H37" s="8"/>
      <c r="I37" s="9" t="n">
        <f>4304</f>
        <v>4304.0</v>
      </c>
      <c r="J37" s="8" t="s">
        <v>52</v>
      </c>
      <c r="K37" s="9" t="n">
        <f>87602</f>
        <v>87602.0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30246</f>
        <v>30246.0</v>
      </c>
      <c r="F38" s="8"/>
      <c r="G38" s="9" t="n">
        <f>4594054710000</f>
        <v>4.59405471E12</v>
      </c>
      <c r="H38" s="8"/>
      <c r="I38" s="9" t="n">
        <f>3267</f>
        <v>3267.0</v>
      </c>
      <c r="J38" s="8"/>
      <c r="K38" s="9" t="n">
        <f>89472</f>
        <v>89472.0</v>
      </c>
    </row>
    <row r="39">
      <c r="A39" s="6" t="s">
        <v>21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22</v>
      </c>
      <c r="B40" s="7" t="s">
        <v>50</v>
      </c>
      <c r="C40" s="7" t="s">
        <v>51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23</v>
      </c>
      <c r="B41" s="7" t="s">
        <v>50</v>
      </c>
      <c r="C41" s="7" t="s">
        <v>51</v>
      </c>
      <c r="D41" s="8"/>
      <c r="E41" s="9" t="n">
        <f>28991</f>
        <v>28991.0</v>
      </c>
      <c r="F41" s="8"/>
      <c r="G41" s="9" t="n">
        <f>4407484340000</f>
        <v>4.40748434E12</v>
      </c>
      <c r="H41" s="8"/>
      <c r="I41" s="9" t="n">
        <f>3794</f>
        <v>3794.0</v>
      </c>
      <c r="J41" s="8"/>
      <c r="K41" s="9" t="n">
        <f>91890</f>
        <v>91890.0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28248</f>
        <v>28248.0</v>
      </c>
      <c r="F42" s="8"/>
      <c r="G42" s="9" t="n">
        <f>4293703760000</f>
        <v>4.29370376E12</v>
      </c>
      <c r="H42" s="8"/>
      <c r="I42" s="9" t="n">
        <f>2954</f>
        <v>2954.0</v>
      </c>
      <c r="J42" s="8"/>
      <c r="K42" s="9" t="n">
        <f>92689</f>
        <v>92689.0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33437</f>
        <v>33437.0</v>
      </c>
      <c r="F43" s="8"/>
      <c r="G43" s="9" t="n">
        <f>5088244070000</f>
        <v>5.08824407E12</v>
      </c>
      <c r="H43" s="8"/>
      <c r="I43" s="9" t="n">
        <f>4276</f>
        <v>4276.0</v>
      </c>
      <c r="J43" s="8"/>
      <c r="K43" s="9" t="n">
        <f>93401</f>
        <v>93401.0</v>
      </c>
    </row>
    <row r="44">
      <c r="A44" s="6" t="s">
        <v>26</v>
      </c>
      <c r="B44" s="7" t="s">
        <v>50</v>
      </c>
      <c r="C44" s="7" t="s">
        <v>51</v>
      </c>
      <c r="D44" s="8" t="s">
        <v>53</v>
      </c>
      <c r="E44" s="9" t="n">
        <f>45503</f>
        <v>45503.0</v>
      </c>
      <c r="F44" s="8" t="s">
        <v>53</v>
      </c>
      <c r="G44" s="9" t="n">
        <f>6930767710000</f>
        <v>6.93076771E12</v>
      </c>
      <c r="H44" s="8"/>
      <c r="I44" s="9" t="n">
        <f>5900</f>
        <v>5900.0</v>
      </c>
      <c r="J44" s="8"/>
      <c r="K44" s="9" t="n">
        <f>96566</f>
        <v>96566.0</v>
      </c>
    </row>
    <row r="45">
      <c r="A45" s="6" t="s">
        <v>27</v>
      </c>
      <c r="B45" s="7" t="s">
        <v>50</v>
      </c>
      <c r="C45" s="7" t="s">
        <v>51</v>
      </c>
      <c r="D45" s="8"/>
      <c r="E45" s="9" t="n">
        <f>44128</f>
        <v>44128.0</v>
      </c>
      <c r="F45" s="8"/>
      <c r="G45" s="9" t="n">
        <f>6719755050000</f>
        <v>6.71975505E12</v>
      </c>
      <c r="H45" s="8" t="s">
        <v>53</v>
      </c>
      <c r="I45" s="9" t="n">
        <f>5952</f>
        <v>5952.0</v>
      </c>
      <c r="J45" s="8"/>
      <c r="K45" s="9" t="n">
        <f>97232</f>
        <v>97232.0</v>
      </c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 t="n">
        <f>18578</f>
        <v>18578.0</v>
      </c>
      <c r="F48" s="8"/>
      <c r="G48" s="9" t="n">
        <f>2827410860000</f>
        <v>2.82741086E12</v>
      </c>
      <c r="H48" s="8"/>
      <c r="I48" s="9" t="n">
        <f>3821</f>
        <v>3821.0</v>
      </c>
      <c r="J48" s="8"/>
      <c r="K48" s="9" t="n">
        <f>98639</f>
        <v>98639.0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20448</f>
        <v>20448.0</v>
      </c>
      <c r="F49" s="8"/>
      <c r="G49" s="9" t="n">
        <f>3112777330000</f>
        <v>3.11277733E12</v>
      </c>
      <c r="H49" s="8"/>
      <c r="I49" s="9" t="n">
        <f>2815</f>
        <v>2815.0</v>
      </c>
      <c r="J49" s="8"/>
      <c r="K49" s="9" t="n">
        <f>98282</f>
        <v>98282.0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24060</f>
        <v>24060.0</v>
      </c>
      <c r="F50" s="8"/>
      <c r="G50" s="9" t="n">
        <f>3663128680000</f>
        <v>3.66312868E12</v>
      </c>
      <c r="H50" s="8"/>
      <c r="I50" s="9" t="n">
        <f>2698</f>
        <v>2698.0</v>
      </c>
      <c r="J50" s="8"/>
      <c r="K50" s="9" t="n">
        <f>98891</f>
        <v>98891.0</v>
      </c>
    </row>
    <row r="51">
      <c r="A51" s="6" t="s">
        <v>33</v>
      </c>
      <c r="B51" s="7" t="s">
        <v>50</v>
      </c>
      <c r="C51" s="7" t="s">
        <v>51</v>
      </c>
      <c r="D51" s="8"/>
      <c r="E51" s="9" t="n">
        <f>21596</f>
        <v>21596.0</v>
      </c>
      <c r="F51" s="8"/>
      <c r="G51" s="9" t="n">
        <f>3290058660000</f>
        <v>3.29005866E12</v>
      </c>
      <c r="H51" s="8"/>
      <c r="I51" s="9" t="n">
        <f>2248</f>
        <v>2248.0</v>
      </c>
      <c r="J51" s="8"/>
      <c r="K51" s="9" t="n">
        <f>99786</f>
        <v>99786.0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31659</f>
        <v>31659.0</v>
      </c>
      <c r="F52" s="8"/>
      <c r="G52" s="9" t="n">
        <f>4821549430000</f>
        <v>4.82154943E12</v>
      </c>
      <c r="H52" s="8"/>
      <c r="I52" s="9" t="n">
        <f>3678</f>
        <v>3678.0</v>
      </c>
      <c r="J52" s="8"/>
      <c r="K52" s="9" t="n">
        <f>101144</f>
        <v>101144.0</v>
      </c>
    </row>
    <row r="53">
      <c r="A53" s="6" t="s">
        <v>35</v>
      </c>
      <c r="B53" s="7" t="s">
        <v>50</v>
      </c>
      <c r="C53" s="7" t="s">
        <v>51</v>
      </c>
      <c r="D53" s="8"/>
      <c r="E53" s="9"/>
      <c r="F53" s="8"/>
      <c r="G53" s="9"/>
      <c r="H53" s="8"/>
      <c r="I53" s="9"/>
      <c r="J53" s="8"/>
      <c r="K53" s="9"/>
    </row>
    <row r="54">
      <c r="A54" s="6" t="s">
        <v>36</v>
      </c>
      <c r="B54" s="7" t="s">
        <v>50</v>
      </c>
      <c r="C54" s="7" t="s">
        <v>51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37</v>
      </c>
      <c r="B55" s="7" t="s">
        <v>50</v>
      </c>
      <c r="C55" s="7" t="s">
        <v>51</v>
      </c>
      <c r="D55" s="8"/>
      <c r="E55" s="9" t="n">
        <f>19326</f>
        <v>19326.0</v>
      </c>
      <c r="F55" s="8"/>
      <c r="G55" s="9" t="n">
        <f>2944175240000</f>
        <v>2.94417524E12</v>
      </c>
      <c r="H55" s="8"/>
      <c r="I55" s="9" t="n">
        <f>2219</f>
        <v>2219.0</v>
      </c>
      <c r="J55" s="8" t="s">
        <v>53</v>
      </c>
      <c r="K55" s="9" t="n">
        <f>102959</f>
        <v>102959.0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30369</f>
        <v>30369.0</v>
      </c>
      <c r="F56" s="8"/>
      <c r="G56" s="9" t="n">
        <f>4630268320000</f>
        <v>4.63026832E12</v>
      </c>
      <c r="H56" s="8"/>
      <c r="I56" s="9" t="n">
        <f>4934</f>
        <v>4934.0</v>
      </c>
      <c r="J56" s="8"/>
      <c r="K56" s="9" t="n">
        <f>100171</f>
        <v>100171.0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30173</f>
        <v>30173.0</v>
      </c>
      <c r="F57" s="8"/>
      <c r="G57" s="9" t="n">
        <f>4600074990000</f>
        <v>4.60007499E12</v>
      </c>
      <c r="H57" s="8"/>
      <c r="I57" s="9" t="n">
        <f>4929</f>
        <v>4929.0</v>
      </c>
      <c r="J57" s="8"/>
      <c r="K57" s="9" t="n">
        <f>100722</f>
        <v>100722.0</v>
      </c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/>
      <c r="E60" s="9"/>
      <c r="F60" s="8"/>
      <c r="G60" s="9"/>
      <c r="H60" s="8"/>
      <c r="I60" s="9"/>
      <c r="J60" s="8"/>
      <c r="K60" s="9"/>
    </row>
    <row r="61">
      <c r="A61" s="6" t="s">
        <v>43</v>
      </c>
      <c r="B61" s="7" t="s">
        <v>50</v>
      </c>
      <c r="C61" s="7" t="s">
        <v>51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44</v>
      </c>
      <c r="B62" s="7" t="s">
        <v>50</v>
      </c>
      <c r="C62" s="7" t="s">
        <v>51</v>
      </c>
      <c r="D62" s="8"/>
      <c r="E62" s="9" t="n">
        <f>20544</f>
        <v>20544.0</v>
      </c>
      <c r="F62" s="8"/>
      <c r="G62" s="9" t="n">
        <f>3130469900000</f>
        <v>3.1304699E12</v>
      </c>
      <c r="H62" s="8"/>
      <c r="I62" s="9" t="n">
        <f>3169</f>
        <v>3169.0</v>
      </c>
      <c r="J62" s="8"/>
      <c r="K62" s="9" t="n">
        <f>102078</f>
        <v>102078.0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26757</f>
        <v>26757.0</v>
      </c>
      <c r="F63" s="8"/>
      <c r="G63" s="9" t="n">
        <f>4076058670000</f>
        <v>4.07605867E12</v>
      </c>
      <c r="H63" s="8"/>
      <c r="I63" s="9" t="n">
        <f>3991</f>
        <v>3991.0</v>
      </c>
      <c r="J63" s="8"/>
      <c r="K63" s="9" t="n">
        <f>101864</f>
        <v>101864.0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23177</f>
        <v>23177.0</v>
      </c>
      <c r="F64" s="8"/>
      <c r="G64" s="9" t="n">
        <f>3530917690000</f>
        <v>3.53091769E12</v>
      </c>
      <c r="H64" s="8"/>
      <c r="I64" s="9" t="n">
        <f>2558</f>
        <v>2558.0</v>
      </c>
      <c r="J64" s="8"/>
      <c r="K64" s="9" t="n">
        <f>100763</f>
        <v>100763.0</v>
      </c>
    </row>
    <row r="65">
      <c r="A65" s="6" t="s">
        <v>47</v>
      </c>
      <c r="B65" s="7" t="s">
        <v>50</v>
      </c>
      <c r="C65" s="7" t="s">
        <v>51</v>
      </c>
      <c r="D65" s="8" t="s">
        <v>52</v>
      </c>
      <c r="E65" s="9" t="n">
        <f>17714</f>
        <v>17714.0</v>
      </c>
      <c r="F65" s="8" t="s">
        <v>52</v>
      </c>
      <c r="G65" s="9" t="n">
        <f>2698362240000</f>
        <v>2.69836224E12</v>
      </c>
      <c r="H65" s="8" t="s">
        <v>52</v>
      </c>
      <c r="I65" s="9" t="n">
        <f>2205</f>
        <v>2205.0</v>
      </c>
      <c r="J65" s="8"/>
      <c r="K65" s="9" t="n">
        <f>100707</f>
        <v>100707.0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21466</f>
        <v>21466.0</v>
      </c>
      <c r="F66" s="8"/>
      <c r="G66" s="9" t="n">
        <f>3269145900000</f>
        <v>3.2691459E12</v>
      </c>
      <c r="H66" s="8"/>
      <c r="I66" s="9" t="n">
        <f>2279</f>
        <v>2279.0</v>
      </c>
      <c r="J66" s="8"/>
      <c r="K66" s="9" t="n">
        <f>99925</f>
        <v>99925.0</v>
      </c>
    </row>
    <row r="67">
      <c r="A67" s="6" t="s">
        <v>49</v>
      </c>
      <c r="B67" s="7" t="s">
        <v>50</v>
      </c>
      <c r="C67" s="7" t="s">
        <v>51</v>
      </c>
      <c r="D67" s="8"/>
      <c r="E67" s="9"/>
      <c r="F67" s="8"/>
      <c r="G67" s="9"/>
      <c r="H67" s="8"/>
      <c r="I67" s="9"/>
      <c r="J67" s="8"/>
      <c r="K67" s="9"/>
    </row>
    <row r="68">
      <c r="A68" s="6" t="s">
        <v>16</v>
      </c>
      <c r="B68" s="7" t="s">
        <v>54</v>
      </c>
      <c r="C68" s="7" t="s">
        <v>55</v>
      </c>
      <c r="D68" s="8"/>
      <c r="E68" s="9" t="n">
        <f>8</f>
        <v>8.0</v>
      </c>
      <c r="F68" s="8"/>
      <c r="G68" s="9" t="n">
        <f>121416000</f>
        <v>1.21416E8</v>
      </c>
      <c r="H68" s="8" t="s">
        <v>52</v>
      </c>
      <c r="I68" s="9" t="str">
        <f>"－"</f>
        <v>－</v>
      </c>
      <c r="J68" s="8"/>
      <c r="K68" s="9" t="n">
        <f>77</f>
        <v>77.0</v>
      </c>
    </row>
    <row r="69">
      <c r="A69" s="6" t="s">
        <v>20</v>
      </c>
      <c r="B69" s="7" t="s">
        <v>54</v>
      </c>
      <c r="C69" s="7" t="s">
        <v>55</v>
      </c>
      <c r="D69" s="8" t="s">
        <v>53</v>
      </c>
      <c r="E69" s="9" t="n">
        <f>12</f>
        <v>12.0</v>
      </c>
      <c r="F69" s="8" t="s">
        <v>53</v>
      </c>
      <c r="G69" s="9" t="n">
        <f>182266000</f>
        <v>1.82266E8</v>
      </c>
      <c r="H69" s="8" t="s">
        <v>53</v>
      </c>
      <c r="I69" s="9" t="n">
        <f>2</f>
        <v>2.0</v>
      </c>
      <c r="J69" s="8"/>
      <c r="K69" s="9" t="n">
        <f>80</f>
        <v>80.0</v>
      </c>
    </row>
    <row r="70">
      <c r="A70" s="6" t="s">
        <v>21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22</v>
      </c>
      <c r="B71" s="7" t="s">
        <v>54</v>
      </c>
      <c r="C71" s="7" t="s">
        <v>55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23</v>
      </c>
      <c r="B72" s="7" t="s">
        <v>54</v>
      </c>
      <c r="C72" s="7" t="s">
        <v>55</v>
      </c>
      <c r="D72" s="8"/>
      <c r="E72" s="9" t="n">
        <f>8</f>
        <v>8.0</v>
      </c>
      <c r="F72" s="8"/>
      <c r="G72" s="9" t="n">
        <f>121672000</f>
        <v>1.21672E8</v>
      </c>
      <c r="H72" s="8"/>
      <c r="I72" s="9" t="str">
        <f>"－"</f>
        <v>－</v>
      </c>
      <c r="J72" s="8" t="s">
        <v>52</v>
      </c>
      <c r="K72" s="9" t="n">
        <f>76</f>
        <v>76.0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1</f>
        <v>1.0</v>
      </c>
      <c r="F73" s="8"/>
      <c r="G73" s="9" t="n">
        <f>15201500</f>
        <v>1.52015E7</v>
      </c>
      <c r="H73" s="8"/>
      <c r="I73" s="9" t="str">
        <f>"－"</f>
        <v>－</v>
      </c>
      <c r="J73" s="8"/>
      <c r="K73" s="9" t="n">
        <f>77</f>
        <v>77.0</v>
      </c>
    </row>
    <row r="74">
      <c r="A74" s="6" t="s">
        <v>25</v>
      </c>
      <c r="B74" s="7" t="s">
        <v>54</v>
      </c>
      <c r="C74" s="7" t="s">
        <v>55</v>
      </c>
      <c r="D74" s="8"/>
      <c r="E74" s="9" t="n">
        <f>2</f>
        <v>2.0</v>
      </c>
      <c r="F74" s="8"/>
      <c r="G74" s="9" t="n">
        <f>30443000</f>
        <v>3.0443E7</v>
      </c>
      <c r="H74" s="8"/>
      <c r="I74" s="9" t="str">
        <f>"－"</f>
        <v>－</v>
      </c>
      <c r="J74" s="8"/>
      <c r="K74" s="9" t="n">
        <f>79</f>
        <v>79.0</v>
      </c>
    </row>
    <row r="75">
      <c r="A75" s="6" t="s">
        <v>26</v>
      </c>
      <c r="B75" s="7" t="s">
        <v>54</v>
      </c>
      <c r="C75" s="7" t="s">
        <v>55</v>
      </c>
      <c r="D75" s="8"/>
      <c r="E75" s="9" t="n">
        <f>4</f>
        <v>4.0</v>
      </c>
      <c r="F75" s="8"/>
      <c r="G75" s="9" t="n">
        <f>60915000</f>
        <v>6.0915E7</v>
      </c>
      <c r="H75" s="8"/>
      <c r="I75" s="9" t="str">
        <f>"－"</f>
        <v>－</v>
      </c>
      <c r="J75" s="8"/>
      <c r="K75" s="9" t="n">
        <f>80</f>
        <v>80.0</v>
      </c>
    </row>
    <row r="76">
      <c r="A76" s="6" t="s">
        <v>27</v>
      </c>
      <c r="B76" s="7" t="s">
        <v>54</v>
      </c>
      <c r="C76" s="7" t="s">
        <v>55</v>
      </c>
      <c r="D76" s="8"/>
      <c r="E76" s="9" t="n">
        <f>1</f>
        <v>1.0</v>
      </c>
      <c r="F76" s="8"/>
      <c r="G76" s="9" t="n">
        <f>15214500</f>
        <v>1.52145E7</v>
      </c>
      <c r="H76" s="8"/>
      <c r="I76" s="9" t="str">
        <f>"－"</f>
        <v>－</v>
      </c>
      <c r="J76" s="8"/>
      <c r="K76" s="9" t="n">
        <f>81</f>
        <v>81.0</v>
      </c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 t="s">
        <v>52</v>
      </c>
      <c r="E79" s="9" t="str">
        <f>"－"</f>
        <v>－</v>
      </c>
      <c r="F79" s="8" t="s">
        <v>52</v>
      </c>
      <c r="G79" s="9" t="str">
        <f>"－"</f>
        <v>－</v>
      </c>
      <c r="H79" s="8"/>
      <c r="I79" s="9" t="str">
        <f>"－"</f>
        <v>－</v>
      </c>
      <c r="J79" s="8"/>
      <c r="K79" s="9" t="n">
        <f>81</f>
        <v>81.0</v>
      </c>
    </row>
    <row r="80">
      <c r="A80" s="6" t="s">
        <v>31</v>
      </c>
      <c r="B80" s="7" t="s">
        <v>54</v>
      </c>
      <c r="C80" s="7" t="s">
        <v>55</v>
      </c>
      <c r="D80" s="8"/>
      <c r="E80" s="9" t="str">
        <f>"－"</f>
        <v>－</v>
      </c>
      <c r="F80" s="8"/>
      <c r="G80" s="9" t="str">
        <f>"－"</f>
        <v>－</v>
      </c>
      <c r="H80" s="8"/>
      <c r="I80" s="9" t="str">
        <f>"－"</f>
        <v>－</v>
      </c>
      <c r="J80" s="8"/>
      <c r="K80" s="9" t="n">
        <f>81</f>
        <v>81.0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3</f>
        <v>3.0</v>
      </c>
      <c r="F81" s="8"/>
      <c r="G81" s="9" t="n">
        <f>45690000</f>
        <v>4.569E7</v>
      </c>
      <c r="H81" s="8"/>
      <c r="I81" s="9" t="str">
        <f>"－"</f>
        <v>－</v>
      </c>
      <c r="J81" s="8"/>
      <c r="K81" s="9" t="n">
        <f>84</f>
        <v>84.0</v>
      </c>
    </row>
    <row r="82">
      <c r="A82" s="6" t="s">
        <v>33</v>
      </c>
      <c r="B82" s="7" t="s">
        <v>54</v>
      </c>
      <c r="C82" s="7" t="s">
        <v>55</v>
      </c>
      <c r="D82" s="8"/>
      <c r="E82" s="9" t="str">
        <f>"－"</f>
        <v>－</v>
      </c>
      <c r="F82" s="8"/>
      <c r="G82" s="9" t="str">
        <f>"－"</f>
        <v>－</v>
      </c>
      <c r="H82" s="8"/>
      <c r="I82" s="9" t="str">
        <f>"－"</f>
        <v>－</v>
      </c>
      <c r="J82" s="8"/>
      <c r="K82" s="9" t="n">
        <f>84</f>
        <v>84.0</v>
      </c>
    </row>
    <row r="83">
      <c r="A83" s="6" t="s">
        <v>34</v>
      </c>
      <c r="B83" s="7" t="s">
        <v>54</v>
      </c>
      <c r="C83" s="7" t="s">
        <v>55</v>
      </c>
      <c r="D83" s="8"/>
      <c r="E83" s="9" t="n">
        <f>1</f>
        <v>1.0</v>
      </c>
      <c r="F83" s="8"/>
      <c r="G83" s="9" t="n">
        <f>15234500</f>
        <v>1.52345E7</v>
      </c>
      <c r="H83" s="8"/>
      <c r="I83" s="9" t="str">
        <f>"－"</f>
        <v>－</v>
      </c>
      <c r="J83" s="8"/>
      <c r="K83" s="9" t="n">
        <f>85</f>
        <v>85.0</v>
      </c>
    </row>
    <row r="84">
      <c r="A84" s="6" t="s">
        <v>35</v>
      </c>
      <c r="B84" s="7" t="s">
        <v>54</v>
      </c>
      <c r="C84" s="7" t="s">
        <v>55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36</v>
      </c>
      <c r="B85" s="7" t="s">
        <v>54</v>
      </c>
      <c r="C85" s="7" t="s">
        <v>55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37</v>
      </c>
      <c r="B86" s="7" t="s">
        <v>54</v>
      </c>
      <c r="C86" s="7" t="s">
        <v>55</v>
      </c>
      <c r="D86" s="8"/>
      <c r="E86" s="9" t="n">
        <f>1</f>
        <v>1.0</v>
      </c>
      <c r="F86" s="8"/>
      <c r="G86" s="9" t="n">
        <f>15240000</f>
        <v>1.524E7</v>
      </c>
      <c r="H86" s="8"/>
      <c r="I86" s="9" t="str">
        <f>"－"</f>
        <v>－</v>
      </c>
      <c r="J86" s="8"/>
      <c r="K86" s="9" t="n">
        <f>86</f>
        <v>86.0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2</f>
        <v>2.0</v>
      </c>
      <c r="F87" s="8"/>
      <c r="G87" s="9" t="n">
        <f>30494000</f>
        <v>3.0494E7</v>
      </c>
      <c r="H87" s="8"/>
      <c r="I87" s="9" t="str">
        <f>"－"</f>
        <v>－</v>
      </c>
      <c r="J87" s="8"/>
      <c r="K87" s="9" t="n">
        <f>88</f>
        <v>88.0</v>
      </c>
    </row>
    <row r="88">
      <c r="A88" s="6" t="s">
        <v>39</v>
      </c>
      <c r="B88" s="7" t="s">
        <v>54</v>
      </c>
      <c r="C88" s="7" t="s">
        <v>55</v>
      </c>
      <c r="D88" s="8"/>
      <c r="E88" s="9" t="str">
        <f>"－"</f>
        <v>－</v>
      </c>
      <c r="F88" s="8"/>
      <c r="G88" s="9" t="str">
        <f>"－"</f>
        <v>－</v>
      </c>
      <c r="H88" s="8"/>
      <c r="I88" s="9" t="str">
        <f>"－"</f>
        <v>－</v>
      </c>
      <c r="J88" s="8"/>
      <c r="K88" s="9" t="n">
        <f>88</f>
        <v>88.0</v>
      </c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43</v>
      </c>
      <c r="B92" s="7" t="s">
        <v>54</v>
      </c>
      <c r="C92" s="7" t="s">
        <v>55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44</v>
      </c>
      <c r="B93" s="7" t="s">
        <v>54</v>
      </c>
      <c r="C93" s="7" t="s">
        <v>55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n">
        <f>88</f>
        <v>88.0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1</f>
        <v>1.0</v>
      </c>
      <c r="F94" s="8"/>
      <c r="G94" s="9" t="n">
        <f>15234000</f>
        <v>1.5234E7</v>
      </c>
      <c r="H94" s="8"/>
      <c r="I94" s="9" t="str">
        <f>"－"</f>
        <v>－</v>
      </c>
      <c r="J94" s="8"/>
      <c r="K94" s="9" t="n">
        <f>89</f>
        <v>89.0</v>
      </c>
    </row>
    <row r="95">
      <c r="A95" s="6" t="s">
        <v>46</v>
      </c>
      <c r="B95" s="7" t="s">
        <v>54</v>
      </c>
      <c r="C95" s="7" t="s">
        <v>55</v>
      </c>
      <c r="D95" s="8"/>
      <c r="E95" s="9" t="n">
        <f>1</f>
        <v>1.0</v>
      </c>
      <c r="F95" s="8"/>
      <c r="G95" s="9" t="n">
        <f>15235000</f>
        <v>1.5235E7</v>
      </c>
      <c r="H95" s="8"/>
      <c r="I95" s="9" t="str">
        <f>"－"</f>
        <v>－</v>
      </c>
      <c r="J95" s="8" t="s">
        <v>53</v>
      </c>
      <c r="K95" s="9" t="n">
        <f>90</f>
        <v>90.0</v>
      </c>
    </row>
    <row r="96">
      <c r="A96" s="6" t="s">
        <v>47</v>
      </c>
      <c r="B96" s="7" t="s">
        <v>54</v>
      </c>
      <c r="C96" s="7" t="s">
        <v>55</v>
      </c>
      <c r="D96" s="8"/>
      <c r="E96" s="9" t="str">
        <f>"－"</f>
        <v>－</v>
      </c>
      <c r="F96" s="8"/>
      <c r="G96" s="9" t="str">
        <f>"－"</f>
        <v>－</v>
      </c>
      <c r="H96" s="8"/>
      <c r="I96" s="9" t="str">
        <f>"－"</f>
        <v>－</v>
      </c>
      <c r="J96" s="8"/>
      <c r="K96" s="9" t="n">
        <f>90</f>
        <v>90.0</v>
      </c>
    </row>
    <row r="97">
      <c r="A97" s="6" t="s">
        <v>48</v>
      </c>
      <c r="B97" s="7" t="s">
        <v>54</v>
      </c>
      <c r="C97" s="7" t="s">
        <v>55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n">
        <f>90</f>
        <v>90.0</v>
      </c>
    </row>
    <row r="98">
      <c r="A98" s="6" t="s">
        <v>49</v>
      </c>
      <c r="B98" s="7" t="s">
        <v>54</v>
      </c>
      <c r="C98" s="7" t="s">
        <v>55</v>
      </c>
      <c r="D98" s="8"/>
      <c r="E98" s="9"/>
      <c r="F98" s="8"/>
      <c r="G98" s="9"/>
      <c r="H98" s="8"/>
      <c r="I98" s="9"/>
      <c r="J98" s="8"/>
      <c r="K98" s="9"/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22</v>
      </c>
      <c r="B102" s="7" t="s">
        <v>56</v>
      </c>
      <c r="C102" s="7" t="s">
        <v>57</v>
      </c>
      <c r="D102" s="8"/>
      <c r="E102" s="9"/>
      <c r="F102" s="8"/>
      <c r="G102" s="9"/>
      <c r="H102" s="8"/>
      <c r="I102" s="9"/>
      <c r="J102" s="8"/>
      <c r="K102" s="9"/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36</v>
      </c>
      <c r="B116" s="7" t="s">
        <v>56</v>
      </c>
      <c r="C116" s="7" t="s">
        <v>57</v>
      </c>
      <c r="D116" s="8"/>
      <c r="E116" s="9"/>
      <c r="F116" s="8"/>
      <c r="G116" s="9"/>
      <c r="H116" s="8"/>
      <c r="I116" s="9"/>
      <c r="J116" s="8"/>
      <c r="K116" s="9"/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43</v>
      </c>
      <c r="B123" s="7" t="s">
        <v>56</v>
      </c>
      <c r="C123" s="7" t="s">
        <v>57</v>
      </c>
      <c r="D123" s="8"/>
      <c r="E123" s="9"/>
      <c r="F123" s="8"/>
      <c r="G123" s="9"/>
      <c r="H123" s="8"/>
      <c r="I123" s="9"/>
      <c r="J123" s="8"/>
      <c r="K123" s="9"/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/>
      <c r="F129" s="8"/>
      <c r="G129" s="9"/>
      <c r="H129" s="8"/>
      <c r="I129" s="9"/>
      <c r="J129" s="8"/>
      <c r="K129" s="9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