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<sst xmlns="http://schemas.openxmlformats.org/spreadsheetml/2006/main" count="411" uniqueCount="58">
  <si>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</si>
  <si>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</si>
  <si>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</si>
  <si>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</si>
  <si>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</si>
  <si>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</si>
  <si>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</si>
  <si>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</si>
  <si>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</si>
  <si>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</si>
  <si>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</si>
  <si>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</si>
  <si>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</si>
  <si>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</si>
  <si>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</si>
  <si>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</si>
  <si>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8.1</t>
  </si>
  <si>
    <t>中期国債先物</t>
  </si>
  <si>
    <t>5-year JGB Futures</t>
  </si>
  <si>
    <t>2</t>
  </si>
  <si>
    <t>◎●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</si>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</sst>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/>
      <c r="E6" s="9"/>
      <c r="F6" s="8"/>
      <c r="G6" s="9"/>
      <c r="H6" s="8"/>
      <c r="I6" s="9"/>
      <c r="J6" s="8"/>
      <c r="K6" s="9"/>
    </row>
    <row r="7">
      <c r="A7" s="6" t="s">
        <v>19</v>
      </c>
      <c r="B7" s="7" t="s">
        <v>17</v>
      </c>
      <c r="C7" s="7" t="s">
        <v>18</v>
      </c>
      <c r="D7" s="8" t="s">
        <v>20</v>
      </c>
      <c r="E7" s="9" t="str">
        <f>"－"</f>
        <v>－</v>
      </c>
      <c r="F7" s="8" t="s">
        <v>20</v>
      </c>
      <c r="G7" s="9" t="str">
        <f>"－"</f>
        <v>－</v>
      </c>
      <c r="H7" s="8" t="s">
        <v>20</v>
      </c>
      <c r="I7" s="9" t="str">
        <f>"－"</f>
        <v>－</v>
      </c>
      <c r="J7" s="8" t="s">
        <v>20</v>
      </c>
      <c r="K7" s="9" t="str">
        <f>"－"</f>
        <v>－</v>
      </c>
    </row>
    <row r="8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/>
      <c r="F12" s="8"/>
      <c r="G12" s="9"/>
      <c r="H12" s="8"/>
      <c r="I12" s="9"/>
      <c r="J12" s="8"/>
      <c r="K12" s="9"/>
    </row>
    <row r="13">
      <c r="A13" s="6" t="s">
        <v>26</v>
      </c>
      <c r="B13" s="7" t="s">
        <v>17</v>
      </c>
      <c r="C13" s="7" t="s">
        <v>18</v>
      </c>
      <c r="D13" s="8"/>
      <c r="E13" s="9"/>
      <c r="F13" s="8"/>
      <c r="G13" s="9"/>
      <c r="H13" s="8"/>
      <c r="I13" s="9"/>
      <c r="J13" s="8"/>
      <c r="K13" s="9"/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/>
      <c r="F19" s="8"/>
      <c r="G19" s="9"/>
      <c r="H19" s="8"/>
      <c r="I19" s="9"/>
      <c r="J19" s="8"/>
      <c r="K19" s="9"/>
    </row>
    <row r="20">
      <c r="A20" s="6" t="s">
        <v>33</v>
      </c>
      <c r="B20" s="7" t="s">
        <v>17</v>
      </c>
      <c r="C20" s="7" t="s">
        <v>18</v>
      </c>
      <c r="D20" s="8"/>
      <c r="E20" s="9"/>
      <c r="F20" s="8"/>
      <c r="G20" s="9"/>
      <c r="H20" s="8"/>
      <c r="I20" s="9"/>
      <c r="J20" s="8"/>
      <c r="K20" s="9"/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/>
      <c r="F27" s="8"/>
      <c r="G27" s="9"/>
      <c r="H27" s="8"/>
      <c r="I27" s="9"/>
      <c r="J27" s="8"/>
      <c r="K27" s="9"/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/>
      <c r="F33" s="8"/>
      <c r="G33" s="9"/>
      <c r="H33" s="8"/>
      <c r="I33" s="9"/>
      <c r="J33" s="8"/>
      <c r="K33" s="9"/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19</v>
      </c>
      <c r="B38" s="7" t="s">
        <v>50</v>
      </c>
      <c r="C38" s="7" t="s">
        <v>51</v>
      </c>
      <c r="D38" s="8"/>
      <c r="E38" s="9" t="n">
        <f>18612</f>
        <v>18612.0</v>
      </c>
      <c r="F38" s="8"/>
      <c r="G38" s="9" t="n">
        <f>2834430730000</f>
        <v>2.83443073E12</v>
      </c>
      <c r="H38" s="8"/>
      <c r="I38" s="9" t="n">
        <f>2410</f>
        <v>2410.0</v>
      </c>
      <c r="J38" s="8"/>
      <c r="K38" s="9" t="n">
        <f>100638</f>
        <v>100638.0</v>
      </c>
    </row>
    <row r="39">
      <c r="A39" s="6" t="s">
        <v>21</v>
      </c>
      <c r="B39" s="7" t="s">
        <v>50</v>
      </c>
      <c r="C39" s="7" t="s">
        <v>51</v>
      </c>
      <c r="D39" s="8" t="s">
        <v>52</v>
      </c>
      <c r="E39" s="9" t="n">
        <f>28514</f>
        <v>28514.0</v>
      </c>
      <c r="F39" s="8" t="s">
        <v>52</v>
      </c>
      <c r="G39" s="9" t="n">
        <f>4345356190000</f>
        <v>4.34535619E12</v>
      </c>
      <c r="H39" s="8"/>
      <c r="I39" s="9" t="n">
        <f>2519</f>
        <v>2519.0</v>
      </c>
      <c r="J39" s="8"/>
      <c r="K39" s="9" t="n">
        <f>100687</f>
        <v>100687.0</v>
      </c>
    </row>
    <row r="40">
      <c r="A40" s="6" t="s">
        <v>22</v>
      </c>
      <c r="B40" s="7" t="s">
        <v>50</v>
      </c>
      <c r="C40" s="7" t="s">
        <v>51</v>
      </c>
      <c r="D40" s="8"/>
      <c r="E40" s="9" t="n">
        <f>19051</f>
        <v>19051.0</v>
      </c>
      <c r="F40" s="8"/>
      <c r="G40" s="9" t="n">
        <f>2904899570000</f>
        <v>2.90489957E12</v>
      </c>
      <c r="H40" s="8"/>
      <c r="I40" s="9" t="n">
        <f>2868</f>
        <v>2868.0</v>
      </c>
      <c r="J40" s="8"/>
      <c r="K40" s="9" t="n">
        <f>101351</f>
        <v>101351.0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23341</f>
        <v>23341.0</v>
      </c>
      <c r="F41" s="8"/>
      <c r="G41" s="9" t="n">
        <f>3557667730000</f>
        <v>3.55766773E12</v>
      </c>
      <c r="H41" s="8"/>
      <c r="I41" s="9" t="n">
        <f>3152</f>
        <v>3152.0</v>
      </c>
      <c r="J41" s="8"/>
      <c r="K41" s="9" t="n">
        <f>101094</f>
        <v>101094.0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16497</f>
        <v>16497.0</v>
      </c>
      <c r="F42" s="8"/>
      <c r="G42" s="9" t="n">
        <f>2513159840000</f>
        <v>2.51315984E12</v>
      </c>
      <c r="H42" s="8"/>
      <c r="I42" s="9" t="n">
        <f>3559</f>
        <v>3559.0</v>
      </c>
      <c r="J42" s="8"/>
      <c r="K42" s="9" t="n">
        <f>99321</f>
        <v>99321.0</v>
      </c>
    </row>
    <row r="43">
      <c r="A43" s="6" t="s">
        <v>25</v>
      </c>
      <c r="B43" s="7" t="s">
        <v>50</v>
      </c>
      <c r="C43" s="7" t="s">
        <v>51</v>
      </c>
      <c r="D43" s="8"/>
      <c r="E43" s="9"/>
      <c r="F43" s="8"/>
      <c r="G43" s="9"/>
      <c r="H43" s="8"/>
      <c r="I43" s="9"/>
      <c r="J43" s="8"/>
      <c r="K43" s="9"/>
    </row>
    <row r="44">
      <c r="A44" s="6" t="s">
        <v>26</v>
      </c>
      <c r="B44" s="7" t="s">
        <v>50</v>
      </c>
      <c r="C44" s="7" t="s">
        <v>51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 t="n">
        <f>26705</f>
        <v>26705.0</v>
      </c>
      <c r="F46" s="8"/>
      <c r="G46" s="9" t="n">
        <f>4063348590000</f>
        <v>4.06334859E12</v>
      </c>
      <c r="H46" s="8"/>
      <c r="I46" s="9" t="n">
        <f>4538</f>
        <v>4538.0</v>
      </c>
      <c r="J46" s="8"/>
      <c r="K46" s="9" t="n">
        <f>97441</f>
        <v>97441.0</v>
      </c>
    </row>
    <row r="47">
      <c r="A47" s="6" t="s">
        <v>29</v>
      </c>
      <c r="B47" s="7" t="s">
        <v>50</v>
      </c>
      <c r="C47" s="7" t="s">
        <v>51</v>
      </c>
      <c r="D47" s="8"/>
      <c r="E47" s="9" t="n">
        <f>21600</f>
        <v>21600.0</v>
      </c>
      <c r="F47" s="8"/>
      <c r="G47" s="9" t="n">
        <f>3284568820000</f>
        <v>3.28456882E12</v>
      </c>
      <c r="H47" s="8"/>
      <c r="I47" s="9" t="n">
        <f>2902</f>
        <v>2902.0</v>
      </c>
      <c r="J47" s="8" t="s">
        <v>53</v>
      </c>
      <c r="K47" s="9" t="n">
        <f>97327</f>
        <v>97327.0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22675</f>
        <v>22675.0</v>
      </c>
      <c r="F48" s="8"/>
      <c r="G48" s="9" t="n">
        <f>3449639100000</f>
        <v>3.4496391E12</v>
      </c>
      <c r="H48" s="8"/>
      <c r="I48" s="9" t="n">
        <f>2573</f>
        <v>2573.0</v>
      </c>
      <c r="J48" s="8"/>
      <c r="K48" s="9" t="n">
        <f>98284</f>
        <v>98284.0</v>
      </c>
    </row>
    <row r="49">
      <c r="A49" s="6" t="s">
        <v>31</v>
      </c>
      <c r="B49" s="7" t="s">
        <v>50</v>
      </c>
      <c r="C49" s="7" t="s">
        <v>51</v>
      </c>
      <c r="D49" s="8" t="s">
        <v>53</v>
      </c>
      <c r="E49" s="9" t="n">
        <f>15203</f>
        <v>15203.0</v>
      </c>
      <c r="F49" s="8" t="s">
        <v>53</v>
      </c>
      <c r="G49" s="9" t="n">
        <f>2313627100000</f>
        <v>2.3136271E12</v>
      </c>
      <c r="H49" s="8"/>
      <c r="I49" s="9" t="n">
        <f>2097</f>
        <v>2097.0</v>
      </c>
      <c r="J49" s="8"/>
      <c r="K49" s="9" t="n">
        <f>98619</f>
        <v>98619.0</v>
      </c>
    </row>
    <row r="50">
      <c r="A50" s="6" t="s">
        <v>32</v>
      </c>
      <c r="B50" s="7" t="s">
        <v>50</v>
      </c>
      <c r="C50" s="7" t="s">
        <v>51</v>
      </c>
      <c r="D50" s="8"/>
      <c r="E50" s="9"/>
      <c r="F50" s="8"/>
      <c r="G50" s="9"/>
      <c r="H50" s="8"/>
      <c r="I50" s="9"/>
      <c r="J50" s="8"/>
      <c r="K50" s="9"/>
    </row>
    <row r="51">
      <c r="A51" s="6" t="s">
        <v>33</v>
      </c>
      <c r="B51" s="7" t="s">
        <v>50</v>
      </c>
      <c r="C51" s="7" t="s">
        <v>51</v>
      </c>
      <c r="D51" s="8"/>
      <c r="E51" s="9"/>
      <c r="F51" s="8"/>
      <c r="G51" s="9"/>
      <c r="H51" s="8"/>
      <c r="I51" s="9"/>
      <c r="J51" s="8"/>
      <c r="K51" s="9"/>
    </row>
    <row r="52">
      <c r="A52" s="6" t="s">
        <v>34</v>
      </c>
      <c r="B52" s="7" t="s">
        <v>50</v>
      </c>
      <c r="C52" s="7" t="s">
        <v>51</v>
      </c>
      <c r="D52" s="8"/>
      <c r="E52" s="9" t="n">
        <f>17197</f>
        <v>17197.0</v>
      </c>
      <c r="F52" s="8"/>
      <c r="G52" s="9" t="n">
        <f>2619397260000</f>
        <v>2.61939726E12</v>
      </c>
      <c r="H52" s="8"/>
      <c r="I52" s="9" t="n">
        <f>2648</f>
        <v>2648.0</v>
      </c>
      <c r="J52" s="8"/>
      <c r="K52" s="9" t="n">
        <f>99247</f>
        <v>99247.0</v>
      </c>
    </row>
    <row r="53">
      <c r="A53" s="6" t="s">
        <v>35</v>
      </c>
      <c r="B53" s="7" t="s">
        <v>50</v>
      </c>
      <c r="C53" s="7" t="s">
        <v>51</v>
      </c>
      <c r="D53" s="8"/>
      <c r="E53" s="9" t="n">
        <f>17626</f>
        <v>17626.0</v>
      </c>
      <c r="F53" s="8"/>
      <c r="G53" s="9" t="n">
        <f>2685144720000</f>
        <v>2.68514472E12</v>
      </c>
      <c r="H53" s="8"/>
      <c r="I53" s="9" t="n">
        <f>2349</f>
        <v>2349.0</v>
      </c>
      <c r="J53" s="8"/>
      <c r="K53" s="9" t="n">
        <f>99837</f>
        <v>99837.0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19158</f>
        <v>19158.0</v>
      </c>
      <c r="F54" s="8"/>
      <c r="G54" s="9" t="n">
        <f>2919016500000</f>
        <v>2.9190165E12</v>
      </c>
      <c r="H54" s="8"/>
      <c r="I54" s="9" t="n">
        <f>2203</f>
        <v>2203.0</v>
      </c>
      <c r="J54" s="8"/>
      <c r="K54" s="9" t="n">
        <f>100799</f>
        <v>100799.0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16033</f>
        <v>16033.0</v>
      </c>
      <c r="F55" s="8"/>
      <c r="G55" s="9" t="n">
        <f>2442202580000</f>
        <v>2.44220258E12</v>
      </c>
      <c r="H55" s="8" t="s">
        <v>53</v>
      </c>
      <c r="I55" s="9" t="n">
        <f>1386</f>
        <v>1386.0</v>
      </c>
      <c r="J55" s="8"/>
      <c r="K55" s="9" t="n">
        <f>100521</f>
        <v>100521.0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19364</f>
        <v>19364.0</v>
      </c>
      <c r="F56" s="8"/>
      <c r="G56" s="9" t="n">
        <f>2950693050000</f>
        <v>2.95069305E12</v>
      </c>
      <c r="H56" s="8"/>
      <c r="I56" s="9" t="n">
        <f>2670</f>
        <v>2670.0</v>
      </c>
      <c r="J56" s="8"/>
      <c r="K56" s="9" t="n">
        <f>102717</f>
        <v>102717.0</v>
      </c>
    </row>
    <row r="57">
      <c r="A57" s="6" t="s">
        <v>39</v>
      </c>
      <c r="B57" s="7" t="s">
        <v>50</v>
      </c>
      <c r="C57" s="7" t="s">
        <v>51</v>
      </c>
      <c r="D57" s="8"/>
      <c r="E57" s="9"/>
      <c r="F57" s="8"/>
      <c r="G57" s="9"/>
      <c r="H57" s="8"/>
      <c r="I57" s="9"/>
      <c r="J57" s="8"/>
      <c r="K57" s="9"/>
    </row>
    <row r="58">
      <c r="A58" s="6" t="s">
        <v>40</v>
      </c>
      <c r="B58" s="7" t="s">
        <v>50</v>
      </c>
      <c r="C58" s="7" t="s">
        <v>51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41</v>
      </c>
      <c r="B59" s="7" t="s">
        <v>50</v>
      </c>
      <c r="C59" s="7" t="s">
        <v>51</v>
      </c>
      <c r="D59" s="8"/>
      <c r="E59" s="9" t="n">
        <f>20192</f>
        <v>20192.0</v>
      </c>
      <c r="F59" s="8"/>
      <c r="G59" s="9" t="n">
        <f>3075818630000</f>
        <v>3.07581863E12</v>
      </c>
      <c r="H59" s="8"/>
      <c r="I59" s="9" t="n">
        <f>3601</f>
        <v>3601.0</v>
      </c>
      <c r="J59" s="8"/>
      <c r="K59" s="9" t="n">
        <f>104453</f>
        <v>104453.0</v>
      </c>
    </row>
    <row r="60">
      <c r="A60" s="6" t="s">
        <v>42</v>
      </c>
      <c r="B60" s="7" t="s">
        <v>50</v>
      </c>
      <c r="C60" s="7" t="s">
        <v>51</v>
      </c>
      <c r="D60" s="8"/>
      <c r="E60" s="9" t="n">
        <f>16022</f>
        <v>16022.0</v>
      </c>
      <c r="F60" s="8"/>
      <c r="G60" s="9" t="n">
        <f>2440081820000</f>
        <v>2.44008182E12</v>
      </c>
      <c r="H60" s="8"/>
      <c r="I60" s="9" t="n">
        <f>1983</f>
        <v>1983.0</v>
      </c>
      <c r="J60" s="8"/>
      <c r="K60" s="9" t="n">
        <f>105228</f>
        <v>105228.0</v>
      </c>
    </row>
    <row r="61">
      <c r="A61" s="6" t="s">
        <v>43</v>
      </c>
      <c r="B61" s="7" t="s">
        <v>50</v>
      </c>
      <c r="C61" s="7" t="s">
        <v>51</v>
      </c>
      <c r="D61" s="8"/>
      <c r="E61" s="9" t="n">
        <f>17731</f>
        <v>17731.0</v>
      </c>
      <c r="F61" s="8"/>
      <c r="G61" s="9" t="n">
        <f>2699289590000</f>
        <v>2.69928959E12</v>
      </c>
      <c r="H61" s="8"/>
      <c r="I61" s="9" t="n">
        <f>3066</f>
        <v>3066.0</v>
      </c>
      <c r="J61" s="8"/>
      <c r="K61" s="9" t="n">
        <f>106028</f>
        <v>106028.0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27510</f>
        <v>27510.0</v>
      </c>
      <c r="F62" s="8"/>
      <c r="G62" s="9" t="n">
        <f>4186024840000</f>
        <v>4.18602484E12</v>
      </c>
      <c r="H62" s="8"/>
      <c r="I62" s="9" t="n">
        <f>3638</f>
        <v>3638.0</v>
      </c>
      <c r="J62" s="8"/>
      <c r="K62" s="9" t="n">
        <f>104139</f>
        <v>104139.0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20281</f>
        <v>20281.0</v>
      </c>
      <c r="F63" s="8"/>
      <c r="G63" s="9" t="n">
        <f>3085384510000</f>
        <v>3.08538451E12</v>
      </c>
      <c r="H63" s="8"/>
      <c r="I63" s="9" t="n">
        <f>1950</f>
        <v>1950.0</v>
      </c>
      <c r="J63" s="8"/>
      <c r="K63" s="9" t="n">
        <f>103137</f>
        <v>103137.0</v>
      </c>
    </row>
    <row r="64">
      <c r="A64" s="6" t="s">
        <v>46</v>
      </c>
      <c r="B64" s="7" t="s">
        <v>50</v>
      </c>
      <c r="C64" s="7" t="s">
        <v>51</v>
      </c>
      <c r="D64" s="8"/>
      <c r="E64" s="9"/>
      <c r="F64" s="8"/>
      <c r="G64" s="9"/>
      <c r="H64" s="8"/>
      <c r="I64" s="9"/>
      <c r="J64" s="8"/>
      <c r="K64" s="9"/>
    </row>
    <row r="65">
      <c r="A65" s="6" t="s">
        <v>47</v>
      </c>
      <c r="B65" s="7" t="s">
        <v>50</v>
      </c>
      <c r="C65" s="7" t="s">
        <v>51</v>
      </c>
      <c r="D65" s="8"/>
      <c r="E65" s="9"/>
      <c r="F65" s="8"/>
      <c r="G65" s="9"/>
      <c r="H65" s="8"/>
      <c r="I65" s="9"/>
      <c r="J65" s="8"/>
      <c r="K65" s="9"/>
    </row>
    <row r="66">
      <c r="A66" s="6" t="s">
        <v>48</v>
      </c>
      <c r="B66" s="7" t="s">
        <v>50</v>
      </c>
      <c r="C66" s="7" t="s">
        <v>51</v>
      </c>
      <c r="D66" s="8"/>
      <c r="E66" s="9" t="n">
        <f>19942</f>
        <v>19942.0</v>
      </c>
      <c r="F66" s="8"/>
      <c r="G66" s="9" t="n">
        <f>3034975780000</f>
        <v>3.03497578E12</v>
      </c>
      <c r="H66" s="8"/>
      <c r="I66" s="9" t="n">
        <f>3279</f>
        <v>3279.0</v>
      </c>
      <c r="J66" s="8"/>
      <c r="K66" s="9" t="n">
        <f>103517</f>
        <v>103517.0</v>
      </c>
    </row>
    <row r="67">
      <c r="A67" s="6" t="s">
        <v>49</v>
      </c>
      <c r="B67" s="7" t="s">
        <v>50</v>
      </c>
      <c r="C67" s="7" t="s">
        <v>51</v>
      </c>
      <c r="D67" s="8"/>
      <c r="E67" s="9" t="n">
        <f>23637</f>
        <v>23637.0</v>
      </c>
      <c r="F67" s="8"/>
      <c r="G67" s="9" t="n">
        <f>3597822680000</f>
        <v>3.59782268E12</v>
      </c>
      <c r="H67" s="8" t="s">
        <v>52</v>
      </c>
      <c r="I67" s="9" t="n">
        <f>4885</f>
        <v>4885.0</v>
      </c>
      <c r="J67" s="8" t="s">
        <v>52</v>
      </c>
      <c r="K67" s="9" t="n">
        <f>106422</f>
        <v>106422.0</v>
      </c>
    </row>
    <row r="68">
      <c r="A68" s="6" t="s">
        <v>16</v>
      </c>
      <c r="B68" s="7" t="s">
        <v>54</v>
      </c>
      <c r="C68" s="7" t="s">
        <v>55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19</v>
      </c>
      <c r="B69" s="7" t="s">
        <v>54</v>
      </c>
      <c r="C69" s="7" t="s">
        <v>55</v>
      </c>
      <c r="D69" s="8"/>
      <c r="E69" s="9" t="n">
        <f>1</f>
        <v>1.0</v>
      </c>
      <c r="F69" s="8"/>
      <c r="G69" s="9" t="n">
        <f>15229500</f>
        <v>1.52295E7</v>
      </c>
      <c r="H69" s="8" t="s">
        <v>20</v>
      </c>
      <c r="I69" s="9" t="str">
        <f>"－"</f>
        <v>－</v>
      </c>
      <c r="J69" s="8"/>
      <c r="K69" s="9" t="n">
        <f>90</f>
        <v>90.0</v>
      </c>
    </row>
    <row r="70">
      <c r="A70" s="6" t="s">
        <v>21</v>
      </c>
      <c r="B70" s="7" t="s">
        <v>54</v>
      </c>
      <c r="C70" s="7" t="s">
        <v>55</v>
      </c>
      <c r="D70" s="8" t="s">
        <v>53</v>
      </c>
      <c r="E70" s="9" t="str">
        <f>"－"</f>
        <v>－</v>
      </c>
      <c r="F70" s="8" t="s">
        <v>53</v>
      </c>
      <c r="G70" s="9" t="str">
        <f>"－"</f>
        <v>－</v>
      </c>
      <c r="H70" s="8"/>
      <c r="I70" s="9" t="str">
        <f>"－"</f>
        <v>－</v>
      </c>
      <c r="J70" s="8"/>
      <c r="K70" s="9" t="n">
        <f>90</f>
        <v>90.0</v>
      </c>
    </row>
    <row r="71">
      <c r="A71" s="6" t="s">
        <v>22</v>
      </c>
      <c r="B71" s="7" t="s">
        <v>54</v>
      </c>
      <c r="C71" s="7" t="s">
        <v>55</v>
      </c>
      <c r="D71" s="8"/>
      <c r="E71" s="9" t="n">
        <f>1</f>
        <v>1.0</v>
      </c>
      <c r="F71" s="8"/>
      <c r="G71" s="9" t="n">
        <f>15250000</f>
        <v>1.525E7</v>
      </c>
      <c r="H71" s="8"/>
      <c r="I71" s="9" t="str">
        <f>"－"</f>
        <v>－</v>
      </c>
      <c r="J71" s="8" t="s">
        <v>52</v>
      </c>
      <c r="K71" s="9" t="n">
        <f>91</f>
        <v>91.0</v>
      </c>
    </row>
    <row r="72">
      <c r="A72" s="6" t="s">
        <v>23</v>
      </c>
      <c r="B72" s="7" t="s">
        <v>54</v>
      </c>
      <c r="C72" s="7" t="s">
        <v>55</v>
      </c>
      <c r="D72" s="8"/>
      <c r="E72" s="9" t="str">
        <f>"－"</f>
        <v>－</v>
      </c>
      <c r="F72" s="8"/>
      <c r="G72" s="9" t="str">
        <f>"－"</f>
        <v>－</v>
      </c>
      <c r="H72" s="8"/>
      <c r="I72" s="9" t="str">
        <f>"－"</f>
        <v>－</v>
      </c>
      <c r="J72" s="8"/>
      <c r="K72" s="9" t="n">
        <f>91</f>
        <v>91.0</v>
      </c>
    </row>
    <row r="73">
      <c r="A73" s="6" t="s">
        <v>24</v>
      </c>
      <c r="B73" s="7" t="s">
        <v>54</v>
      </c>
      <c r="C73" s="7" t="s">
        <v>55</v>
      </c>
      <c r="D73" s="8" t="s">
        <v>52</v>
      </c>
      <c r="E73" s="9" t="n">
        <f>3</f>
        <v>3.0</v>
      </c>
      <c r="F73" s="8" t="s">
        <v>52</v>
      </c>
      <c r="G73" s="9" t="n">
        <f>45694500</f>
        <v>4.56945E7</v>
      </c>
      <c r="H73" s="8"/>
      <c r="I73" s="9" t="str">
        <f>"－"</f>
        <v>－</v>
      </c>
      <c r="J73" s="8" t="s">
        <v>53</v>
      </c>
      <c r="K73" s="9" t="n">
        <f>88</f>
        <v>88.0</v>
      </c>
    </row>
    <row r="74">
      <c r="A74" s="6" t="s">
        <v>25</v>
      </c>
      <c r="B74" s="7" t="s">
        <v>54</v>
      </c>
      <c r="C74" s="7" t="s">
        <v>55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26</v>
      </c>
      <c r="B75" s="7" t="s">
        <v>54</v>
      </c>
      <c r="C75" s="7" t="s">
        <v>55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 t="str">
        <f>"－"</f>
        <v>－</v>
      </c>
      <c r="F77" s="8"/>
      <c r="G77" s="9" t="str">
        <f>"－"</f>
        <v>－</v>
      </c>
      <c r="H77" s="8"/>
      <c r="I77" s="9" t="str">
        <f>"－"</f>
        <v>－</v>
      </c>
      <c r="J77" s="8"/>
      <c r="K77" s="9" t="n">
        <f>88</f>
        <v>88.0</v>
      </c>
    </row>
    <row r="78">
      <c r="A78" s="6" t="s">
        <v>29</v>
      </c>
      <c r="B78" s="7" t="s">
        <v>54</v>
      </c>
      <c r="C78" s="7" t="s">
        <v>55</v>
      </c>
      <c r="D78" s="8"/>
      <c r="E78" s="9" t="n">
        <f>2</f>
        <v>2.0</v>
      </c>
      <c r="F78" s="8"/>
      <c r="G78" s="9" t="n">
        <f>30405500</f>
        <v>3.04055E7</v>
      </c>
      <c r="H78" s="8"/>
      <c r="I78" s="9" t="str">
        <f>"－"</f>
        <v>－</v>
      </c>
      <c r="J78" s="8"/>
      <c r="K78" s="9" t="n">
        <f>89</f>
        <v>89.0</v>
      </c>
    </row>
    <row r="79">
      <c r="A79" s="6" t="s">
        <v>30</v>
      </c>
      <c r="B79" s="7" t="s">
        <v>54</v>
      </c>
      <c r="C79" s="7" t="s">
        <v>55</v>
      </c>
      <c r="D79" s="8"/>
      <c r="E79" s="9" t="n">
        <f>2</f>
        <v>2.0</v>
      </c>
      <c r="F79" s="8"/>
      <c r="G79" s="9" t="n">
        <f>30434500</f>
        <v>3.04345E7</v>
      </c>
      <c r="H79" s="8"/>
      <c r="I79" s="9" t="str">
        <f>"－"</f>
        <v>－</v>
      </c>
      <c r="J79" s="8"/>
      <c r="K79" s="9" t="n">
        <f>90</f>
        <v>90.0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2</f>
        <v>2.0</v>
      </c>
      <c r="F80" s="8"/>
      <c r="G80" s="9" t="n">
        <f>30437000</f>
        <v>3.0437E7</v>
      </c>
      <c r="H80" s="8"/>
      <c r="I80" s="9" t="str">
        <f>"－"</f>
        <v>－</v>
      </c>
      <c r="J80" s="8"/>
      <c r="K80" s="9" t="n">
        <f>91</f>
        <v>91.0</v>
      </c>
    </row>
    <row r="81">
      <c r="A81" s="6" t="s">
        <v>32</v>
      </c>
      <c r="B81" s="7" t="s">
        <v>54</v>
      </c>
      <c r="C81" s="7" t="s">
        <v>55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33</v>
      </c>
      <c r="B82" s="7" t="s">
        <v>54</v>
      </c>
      <c r="C82" s="7" t="s">
        <v>55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34</v>
      </c>
      <c r="B83" s="7" t="s">
        <v>54</v>
      </c>
      <c r="C83" s="7" t="s">
        <v>55</v>
      </c>
      <c r="D83" s="8"/>
      <c r="E83" s="9" t="str">
        <f>"－"</f>
        <v>－</v>
      </c>
      <c r="F83" s="8"/>
      <c r="G83" s="9" t="str">
        <f>"－"</f>
        <v>－</v>
      </c>
      <c r="H83" s="8"/>
      <c r="I83" s="9" t="str">
        <f>"－"</f>
        <v>－</v>
      </c>
      <c r="J83" s="8"/>
      <c r="K83" s="9" t="n">
        <f>91</f>
        <v>91.0</v>
      </c>
    </row>
    <row r="84">
      <c r="A84" s="6" t="s">
        <v>35</v>
      </c>
      <c r="B84" s="7" t="s">
        <v>54</v>
      </c>
      <c r="C84" s="7" t="s">
        <v>55</v>
      </c>
      <c r="D84" s="8"/>
      <c r="E84" s="9" t="str">
        <f>"－"</f>
        <v>－</v>
      </c>
      <c r="F84" s="8"/>
      <c r="G84" s="9" t="str">
        <f>"－"</f>
        <v>－</v>
      </c>
      <c r="H84" s="8"/>
      <c r="I84" s="9" t="str">
        <f>"－"</f>
        <v>－</v>
      </c>
      <c r="J84" s="8"/>
      <c r="K84" s="9" t="n">
        <f>91</f>
        <v>91.0</v>
      </c>
    </row>
    <row r="85">
      <c r="A85" s="6" t="s">
        <v>36</v>
      </c>
      <c r="B85" s="7" t="s">
        <v>54</v>
      </c>
      <c r="C85" s="7" t="s">
        <v>55</v>
      </c>
      <c r="D85" s="8"/>
      <c r="E85" s="9" t="n">
        <f>2</f>
        <v>2.0</v>
      </c>
      <c r="F85" s="8"/>
      <c r="G85" s="9" t="n">
        <f>30473000</f>
        <v>3.0473E7</v>
      </c>
      <c r="H85" s="8"/>
      <c r="I85" s="9" t="str">
        <f>"－"</f>
        <v>－</v>
      </c>
      <c r="J85" s="8"/>
      <c r="K85" s="9" t="n">
        <f>90</f>
        <v>90.0</v>
      </c>
    </row>
    <row r="86">
      <c r="A86" s="6" t="s">
        <v>37</v>
      </c>
      <c r="B86" s="7" t="s">
        <v>54</v>
      </c>
      <c r="C86" s="7" t="s">
        <v>55</v>
      </c>
      <c r="D86" s="8"/>
      <c r="E86" s="9" t="str">
        <f>"－"</f>
        <v>－</v>
      </c>
      <c r="F86" s="8"/>
      <c r="G86" s="9" t="str">
        <f>"－"</f>
        <v>－</v>
      </c>
      <c r="H86" s="8"/>
      <c r="I86" s="9" t="str">
        <f>"－"</f>
        <v>－</v>
      </c>
      <c r="J86" s="8"/>
      <c r="K86" s="9" t="n">
        <f>90</f>
        <v>90.0</v>
      </c>
    </row>
    <row r="87">
      <c r="A87" s="6" t="s">
        <v>38</v>
      </c>
      <c r="B87" s="7" t="s">
        <v>54</v>
      </c>
      <c r="C87" s="7" t="s">
        <v>55</v>
      </c>
      <c r="D87" s="8"/>
      <c r="E87" s="9" t="str">
        <f>"－"</f>
        <v>－</v>
      </c>
      <c r="F87" s="8"/>
      <c r="G87" s="9" t="str">
        <f>"－"</f>
        <v>－</v>
      </c>
      <c r="H87" s="8"/>
      <c r="I87" s="9" t="str">
        <f>"－"</f>
        <v>－</v>
      </c>
      <c r="J87" s="8"/>
      <c r="K87" s="9" t="n">
        <f>90</f>
        <v>90.0</v>
      </c>
    </row>
    <row r="88">
      <c r="A88" s="6" t="s">
        <v>39</v>
      </c>
      <c r="B88" s="7" t="s">
        <v>54</v>
      </c>
      <c r="C88" s="7" t="s">
        <v>55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40</v>
      </c>
      <c r="B89" s="7" t="s">
        <v>54</v>
      </c>
      <c r="C89" s="7" t="s">
        <v>55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41</v>
      </c>
      <c r="B90" s="7" t="s">
        <v>54</v>
      </c>
      <c r="C90" s="7" t="s">
        <v>55</v>
      </c>
      <c r="D90" s="8"/>
      <c r="E90" s="9" t="str">
        <f>"－"</f>
        <v>－</v>
      </c>
      <c r="F90" s="8"/>
      <c r="G90" s="9" t="str">
        <f>"－"</f>
        <v>－</v>
      </c>
      <c r="H90" s="8"/>
      <c r="I90" s="9" t="str">
        <f>"－"</f>
        <v>－</v>
      </c>
      <c r="J90" s="8"/>
      <c r="K90" s="9" t="n">
        <f>90</f>
        <v>90.0</v>
      </c>
    </row>
    <row r="91">
      <c r="A91" s="6" t="s">
        <v>42</v>
      </c>
      <c r="B91" s="7" t="s">
        <v>54</v>
      </c>
      <c r="C91" s="7" t="s">
        <v>55</v>
      </c>
      <c r="D91" s="8"/>
      <c r="E91" s="9" t="n">
        <f>1</f>
        <v>1.0</v>
      </c>
      <c r="F91" s="8"/>
      <c r="G91" s="9" t="n">
        <f>15227000</f>
        <v>1.5227E7</v>
      </c>
      <c r="H91" s="8"/>
      <c r="I91" s="9" t="str">
        <f>"－"</f>
        <v>－</v>
      </c>
      <c r="J91" s="8"/>
      <c r="K91" s="9" t="n">
        <f>89</f>
        <v>89.0</v>
      </c>
    </row>
    <row r="92">
      <c r="A92" s="6" t="s">
        <v>43</v>
      </c>
      <c r="B92" s="7" t="s">
        <v>54</v>
      </c>
      <c r="C92" s="7" t="s">
        <v>55</v>
      </c>
      <c r="D92" s="8"/>
      <c r="E92" s="9" t="n">
        <f>1</f>
        <v>1.0</v>
      </c>
      <c r="F92" s="8"/>
      <c r="G92" s="9" t="n">
        <f>15223500</f>
        <v>1.52235E7</v>
      </c>
      <c r="H92" s="8"/>
      <c r="I92" s="9" t="str">
        <f>"－"</f>
        <v>－</v>
      </c>
      <c r="J92" s="8"/>
      <c r="K92" s="9" t="n">
        <f>89</f>
        <v>89.0</v>
      </c>
    </row>
    <row r="93">
      <c r="A93" s="6" t="s">
        <v>44</v>
      </c>
      <c r="B93" s="7" t="s">
        <v>54</v>
      </c>
      <c r="C93" s="7" t="s">
        <v>55</v>
      </c>
      <c r="D93" s="8"/>
      <c r="E93" s="9" t="str">
        <f>"－"</f>
        <v>－</v>
      </c>
      <c r="F93" s="8"/>
      <c r="G93" s="9" t="str">
        <f>"－"</f>
        <v>－</v>
      </c>
      <c r="H93" s="8"/>
      <c r="I93" s="9" t="str">
        <f>"－"</f>
        <v>－</v>
      </c>
      <c r="J93" s="8"/>
      <c r="K93" s="9" t="n">
        <f>89</f>
        <v>89.0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1</f>
        <v>1.0</v>
      </c>
      <c r="F94" s="8"/>
      <c r="G94" s="9" t="n">
        <f>15215500</f>
        <v>1.52155E7</v>
      </c>
      <c r="H94" s="8"/>
      <c r="I94" s="9" t="str">
        <f>"－"</f>
        <v>－</v>
      </c>
      <c r="J94" s="8"/>
      <c r="K94" s="9" t="n">
        <f>88</f>
        <v>88.0</v>
      </c>
    </row>
    <row r="95">
      <c r="A95" s="6" t="s">
        <v>46</v>
      </c>
      <c r="B95" s="7" t="s">
        <v>54</v>
      </c>
      <c r="C95" s="7" t="s">
        <v>55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47</v>
      </c>
      <c r="B96" s="7" t="s">
        <v>54</v>
      </c>
      <c r="C96" s="7" t="s">
        <v>55</v>
      </c>
      <c r="D96" s="8"/>
      <c r="E96" s="9"/>
      <c r="F96" s="8"/>
      <c r="G96" s="9"/>
      <c r="H96" s="8"/>
      <c r="I96" s="9"/>
      <c r="J96" s="8"/>
      <c r="K96" s="9"/>
    </row>
    <row r="97">
      <c r="A97" s="6" t="s">
        <v>48</v>
      </c>
      <c r="B97" s="7" t="s">
        <v>54</v>
      </c>
      <c r="C97" s="7" t="s">
        <v>55</v>
      </c>
      <c r="D97" s="8"/>
      <c r="E97" s="9" t="str">
        <f>"－"</f>
        <v>－</v>
      </c>
      <c r="F97" s="8"/>
      <c r="G97" s="9" t="str">
        <f>"－"</f>
        <v>－</v>
      </c>
      <c r="H97" s="8"/>
      <c r="I97" s="9" t="str">
        <f>"－"</f>
        <v>－</v>
      </c>
      <c r="J97" s="8"/>
      <c r="K97" s="9" t="n">
        <f>88</f>
        <v>88.0</v>
      </c>
    </row>
    <row r="98">
      <c r="A98" s="6" t="s">
        <v>49</v>
      </c>
      <c r="B98" s="7" t="s">
        <v>54</v>
      </c>
      <c r="C98" s="7" t="s">
        <v>55</v>
      </c>
      <c r="D98" s="8"/>
      <c r="E98" s="9" t="str">
        <f>"－"</f>
        <v>－</v>
      </c>
      <c r="F98" s="8"/>
      <c r="G98" s="9" t="str">
        <f>"－"</f>
        <v>－</v>
      </c>
      <c r="H98" s="8"/>
      <c r="I98" s="9" t="str">
        <f>"－"</f>
        <v>－</v>
      </c>
      <c r="J98" s="8"/>
      <c r="K98" s="9" t="n">
        <f>88</f>
        <v>88.0</v>
      </c>
    </row>
    <row r="99">
      <c r="A99" s="6" t="s">
        <v>16</v>
      </c>
      <c r="B99" s="7" t="s">
        <v>56</v>
      </c>
      <c r="C99" s="7" t="s">
        <v>57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19</v>
      </c>
      <c r="B100" s="7" t="s">
        <v>56</v>
      </c>
      <c r="C100" s="7" t="s">
        <v>57</v>
      </c>
      <c r="D100" s="8" t="s">
        <v>20</v>
      </c>
      <c r="E100" s="9" t="str">
        <f>"－"</f>
        <v>－</v>
      </c>
      <c r="F100" s="8" t="s">
        <v>20</v>
      </c>
      <c r="G100" s="9" t="str">
        <f>"－"</f>
        <v>－</v>
      </c>
      <c r="H100" s="8" t="s">
        <v>20</v>
      </c>
      <c r="I100" s="9" t="str">
        <f>"－"</f>
        <v>－</v>
      </c>
      <c r="J100" s="8" t="s">
        <v>20</v>
      </c>
      <c r="K100" s="9" t="str">
        <f>"－"</f>
        <v>－</v>
      </c>
    </row>
    <row r="101">
      <c r="A101" s="6" t="s">
        <v>21</v>
      </c>
      <c r="B101" s="7" t="s">
        <v>56</v>
      </c>
      <c r="C101" s="7" t="s">
        <v>57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>"－"</f>
        <v>－</v>
      </c>
      <c r="J101" s="8"/>
      <c r="K101" s="9" t="str">
        <f>"－"</f>
        <v>－</v>
      </c>
    </row>
    <row r="102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>"－"</f>
        <v>－</v>
      </c>
      <c r="J102" s="8"/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26</v>
      </c>
      <c r="B106" s="7" t="s">
        <v>56</v>
      </c>
      <c r="C106" s="7" t="s">
        <v>57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33</v>
      </c>
      <c r="B113" s="7" t="s">
        <v>56</v>
      </c>
      <c r="C113" s="7" t="s">
        <v>57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40</v>
      </c>
      <c r="B120" s="7" t="s">
        <v>56</v>
      </c>
      <c r="C120" s="7" t="s">
        <v>57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/>
      <c r="F126" s="8"/>
      <c r="G126" s="9"/>
      <c r="H126" s="8"/>
      <c r="I126" s="9"/>
      <c r="J126" s="8"/>
      <c r="K126" s="9"/>
    </row>
    <row r="127">
      <c r="A127" s="6" t="s">
        <v>47</v>
      </c>
      <c r="B127" s="7" t="s">
        <v>56</v>
      </c>
      <c r="C127" s="7" t="s">
        <v>57</v>
      </c>
      <c r="D127" s="8"/>
      <c r="E127" s="9"/>
      <c r="F127" s="8"/>
      <c r="G127" s="9"/>
      <c r="H127" s="8"/>
      <c r="I127" s="9"/>
      <c r="J127" s="8"/>
      <c r="K127" s="9"/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