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<sst xmlns="http://schemas.openxmlformats.org/spreadsheetml/2006/main" count="400" uniqueCount="57">
  <si>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</si>
  <si>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</si>
  <si>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</si>
  <si>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</si>
  <si>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</si>
  <si>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</si>
  <si>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</si>
  <si>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</si>
  <si>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</si>
  <si>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</si>
  <si>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</si>
  <si>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</si>
  <si>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</si>
  <si>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</si>
  <si>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</si>
  <si>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</si>
  <si>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9.1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</si>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</sst>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16</v>
      </c>
      <c r="B36" s="7" t="s">
        <v>49</v>
      </c>
      <c r="C36" s="7" t="s">
        <v>50</v>
      </c>
      <c r="D36" s="8"/>
      <c r="E36" s="9" t="n">
        <f>41349</f>
        <v>41349.0</v>
      </c>
      <c r="F36" s="8"/>
      <c r="G36" s="9" t="n">
        <f>6287357400000</f>
        <v>6.2873574E12</v>
      </c>
      <c r="H36" s="8"/>
      <c r="I36" s="9" t="n">
        <f>10244</f>
        <v>10244.0</v>
      </c>
      <c r="J36" s="8"/>
      <c r="K36" s="9" t="n">
        <f>107144</f>
        <v>107144.0</v>
      </c>
    </row>
    <row r="37">
      <c r="A37" s="6" t="s">
        <v>20</v>
      </c>
      <c r="B37" s="7" t="s">
        <v>49</v>
      </c>
      <c r="C37" s="7" t="s">
        <v>50</v>
      </c>
      <c r="D37" s="8"/>
      <c r="E37" s="9" t="n">
        <f>29536</f>
        <v>29536.0</v>
      </c>
      <c r="F37" s="8"/>
      <c r="G37" s="9" t="n">
        <f>4491896760000</f>
        <v>4.49189676E12</v>
      </c>
      <c r="H37" s="8"/>
      <c r="I37" s="9" t="n">
        <f>3736</f>
        <v>3736.0</v>
      </c>
      <c r="J37" s="8"/>
      <c r="K37" s="9" t="n">
        <f>104406</f>
        <v>104406.0</v>
      </c>
    </row>
    <row r="38">
      <c r="A38" s="6" t="s">
        <v>21</v>
      </c>
      <c r="B38" s="7" t="s">
        <v>49</v>
      </c>
      <c r="C38" s="7" t="s">
        <v>50</v>
      </c>
      <c r="D38" s="8"/>
      <c r="E38" s="9" t="n">
        <f>38143</f>
        <v>38143.0</v>
      </c>
      <c r="F38" s="8"/>
      <c r="G38" s="9" t="n">
        <f>5797488960000</f>
        <v>5.79748896E12</v>
      </c>
      <c r="H38" s="8"/>
      <c r="I38" s="9" t="n">
        <f>8552</f>
        <v>8552.0</v>
      </c>
      <c r="J38" s="8"/>
      <c r="K38" s="9" t="n">
        <f>106114</f>
        <v>106114.0</v>
      </c>
    </row>
    <row r="39">
      <c r="A39" s="6" t="s">
        <v>22</v>
      </c>
      <c r="B39" s="7" t="s">
        <v>49</v>
      </c>
      <c r="C39" s="7" t="s">
        <v>50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23</v>
      </c>
      <c r="B40" s="7" t="s">
        <v>49</v>
      </c>
      <c r="C40" s="7" t="s">
        <v>50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24</v>
      </c>
      <c r="B41" s="7" t="s">
        <v>49</v>
      </c>
      <c r="C41" s="7" t="s">
        <v>50</v>
      </c>
      <c r="D41" s="8"/>
      <c r="E41" s="9" t="n">
        <f>36752</f>
        <v>36752.0</v>
      </c>
      <c r="F41" s="8"/>
      <c r="G41" s="9" t="n">
        <f>5582662320000</f>
        <v>5.58266232E12</v>
      </c>
      <c r="H41" s="8"/>
      <c r="I41" s="9" t="n">
        <f>5768</f>
        <v>5768.0</v>
      </c>
      <c r="J41" s="8"/>
      <c r="K41" s="9" t="n">
        <f>108758</f>
        <v>108758.0</v>
      </c>
    </row>
    <row r="42">
      <c r="A42" s="6" t="s">
        <v>25</v>
      </c>
      <c r="B42" s="7" t="s">
        <v>49</v>
      </c>
      <c r="C42" s="7" t="s">
        <v>50</v>
      </c>
      <c r="D42" s="8"/>
      <c r="E42" s="9" t="n">
        <f>76330</f>
        <v>76330.0</v>
      </c>
      <c r="F42" s="8"/>
      <c r="G42" s="9" t="n">
        <f>11594594637000</f>
        <v>1.1594594637E13</v>
      </c>
      <c r="H42" s="8"/>
      <c r="I42" s="9" t="n">
        <f>28454</f>
        <v>28454.0</v>
      </c>
      <c r="J42" s="8"/>
      <c r="K42" s="9" t="n">
        <f>118006</f>
        <v>118006.0</v>
      </c>
    </row>
    <row r="43">
      <c r="A43" s="6" t="s">
        <v>26</v>
      </c>
      <c r="B43" s="7" t="s">
        <v>49</v>
      </c>
      <c r="C43" s="7" t="s">
        <v>50</v>
      </c>
      <c r="D43" s="8"/>
      <c r="E43" s="9" t="n">
        <f>138246</f>
        <v>138246.0</v>
      </c>
      <c r="F43" s="8"/>
      <c r="G43" s="9" t="n">
        <f>20992309349800</f>
        <v>2.09923093498E13</v>
      </c>
      <c r="H43" s="8" t="s">
        <v>51</v>
      </c>
      <c r="I43" s="9" t="n">
        <f>74802</f>
        <v>74802.0</v>
      </c>
      <c r="J43" s="8"/>
      <c r="K43" s="9" t="n">
        <f>112882</f>
        <v>112882.0</v>
      </c>
    </row>
    <row r="44">
      <c r="A44" s="6" t="s">
        <v>27</v>
      </c>
      <c r="B44" s="7" t="s">
        <v>49</v>
      </c>
      <c r="C44" s="7" t="s">
        <v>50</v>
      </c>
      <c r="D44" s="8" t="s">
        <v>51</v>
      </c>
      <c r="E44" s="9" t="n">
        <f>138325</f>
        <v>138325.0</v>
      </c>
      <c r="F44" s="8" t="s">
        <v>51</v>
      </c>
      <c r="G44" s="9" t="n">
        <f>21008105532600</f>
        <v>2.10081055326E13</v>
      </c>
      <c r="H44" s="8"/>
      <c r="I44" s="9" t="n">
        <f>69674</f>
        <v>69674.0</v>
      </c>
      <c r="J44" s="8" t="s">
        <v>51</v>
      </c>
      <c r="K44" s="9" t="n">
        <f>118404</f>
        <v>118404.0</v>
      </c>
    </row>
    <row r="45">
      <c r="A45" s="6" t="s">
        <v>28</v>
      </c>
      <c r="B45" s="7" t="s">
        <v>49</v>
      </c>
      <c r="C45" s="7" t="s">
        <v>50</v>
      </c>
      <c r="D45" s="8"/>
      <c r="E45" s="9" t="n">
        <f>70428</f>
        <v>70428.0</v>
      </c>
      <c r="F45" s="8"/>
      <c r="G45" s="9" t="n">
        <f>10696072437700</f>
        <v>1.06960724377E13</v>
      </c>
      <c r="H45" s="8"/>
      <c r="I45" s="9" t="n">
        <f>12284</f>
        <v>12284.0</v>
      </c>
      <c r="J45" s="8"/>
      <c r="K45" s="9" t="n">
        <f>102820</f>
        <v>102820.0</v>
      </c>
    </row>
    <row r="46">
      <c r="A46" s="6" t="s">
        <v>29</v>
      </c>
      <c r="B46" s="7" t="s">
        <v>49</v>
      </c>
      <c r="C46" s="7" t="s">
        <v>50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30</v>
      </c>
      <c r="B47" s="7" t="s">
        <v>49</v>
      </c>
      <c r="C47" s="7" t="s">
        <v>50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31</v>
      </c>
      <c r="B48" s="7" t="s">
        <v>49</v>
      </c>
      <c r="C48" s="7" t="s">
        <v>50</v>
      </c>
      <c r="D48" s="8"/>
      <c r="E48" s="9" t="n">
        <f>43721</f>
        <v>43721.0</v>
      </c>
      <c r="F48" s="8"/>
      <c r="G48" s="9" t="n">
        <f>6636393790000</f>
        <v>6.63639379E12</v>
      </c>
      <c r="H48" s="8"/>
      <c r="I48" s="9" t="n">
        <f>8115</f>
        <v>8115.0</v>
      </c>
      <c r="J48" s="8"/>
      <c r="K48" s="9" t="n">
        <f>92230</f>
        <v>92230.0</v>
      </c>
    </row>
    <row r="49">
      <c r="A49" s="6" t="s">
        <v>32</v>
      </c>
      <c r="B49" s="7" t="s">
        <v>49</v>
      </c>
      <c r="C49" s="7" t="s">
        <v>50</v>
      </c>
      <c r="D49" s="8"/>
      <c r="E49" s="9" t="n">
        <f>20866</f>
        <v>20866.0</v>
      </c>
      <c r="F49" s="8"/>
      <c r="G49" s="9" t="n">
        <f>3166588470000</f>
        <v>3.16658847E12</v>
      </c>
      <c r="H49" s="8" t="s">
        <v>52</v>
      </c>
      <c r="I49" s="9" t="n">
        <f>2152</f>
        <v>2152.0</v>
      </c>
      <c r="J49" s="8"/>
      <c r="K49" s="9" t="n">
        <f>92886</f>
        <v>92886.0</v>
      </c>
    </row>
    <row r="50">
      <c r="A50" s="6" t="s">
        <v>33</v>
      </c>
      <c r="B50" s="7" t="s">
        <v>49</v>
      </c>
      <c r="C50" s="7" t="s">
        <v>50</v>
      </c>
      <c r="D50" s="8"/>
      <c r="E50" s="9" t="n">
        <f>27960</f>
        <v>27960.0</v>
      </c>
      <c r="F50" s="8"/>
      <c r="G50" s="9" t="n">
        <f>4244165190000</f>
        <v>4.24416519E12</v>
      </c>
      <c r="H50" s="8"/>
      <c r="I50" s="9" t="n">
        <f>2871</f>
        <v>2871.0</v>
      </c>
      <c r="J50" s="8"/>
      <c r="K50" s="9" t="n">
        <f>92122</f>
        <v>92122.0</v>
      </c>
    </row>
    <row r="51">
      <c r="A51" s="6" t="s">
        <v>34</v>
      </c>
      <c r="B51" s="7" t="s">
        <v>49</v>
      </c>
      <c r="C51" s="7" t="s">
        <v>50</v>
      </c>
      <c r="D51" s="8"/>
      <c r="E51" s="9" t="n">
        <f>30368</f>
        <v>30368.0</v>
      </c>
      <c r="F51" s="8"/>
      <c r="G51" s="9" t="n">
        <f>4610981810000</f>
        <v>4.61098181E12</v>
      </c>
      <c r="H51" s="8"/>
      <c r="I51" s="9" t="n">
        <f>2369</f>
        <v>2369.0</v>
      </c>
      <c r="J51" s="8"/>
      <c r="K51" s="9" t="n">
        <f>91520</f>
        <v>91520.0</v>
      </c>
    </row>
    <row r="52">
      <c r="A52" s="6" t="s">
        <v>35</v>
      </c>
      <c r="B52" s="7" t="s">
        <v>49</v>
      </c>
      <c r="C52" s="7" t="s">
        <v>50</v>
      </c>
      <c r="D52" s="8"/>
      <c r="E52" s="9" t="n">
        <f>25712</f>
        <v>25712.0</v>
      </c>
      <c r="F52" s="8"/>
      <c r="G52" s="9" t="n">
        <f>3900843380000</f>
        <v>3.90084338E12</v>
      </c>
      <c r="H52" s="8"/>
      <c r="I52" s="9" t="n">
        <f>2906</f>
        <v>2906.0</v>
      </c>
      <c r="J52" s="8"/>
      <c r="K52" s="9" t="n">
        <f>91288</f>
        <v>91288.0</v>
      </c>
    </row>
    <row r="53">
      <c r="A53" s="6" t="s">
        <v>36</v>
      </c>
      <c r="B53" s="7" t="s">
        <v>49</v>
      </c>
      <c r="C53" s="7" t="s">
        <v>50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37</v>
      </c>
      <c r="B54" s="7" t="s">
        <v>49</v>
      </c>
      <c r="C54" s="7" t="s">
        <v>50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38</v>
      </c>
      <c r="B55" s="7" t="s">
        <v>49</v>
      </c>
      <c r="C55" s="7" t="s">
        <v>50</v>
      </c>
      <c r="D55" s="8"/>
      <c r="E55" s="9"/>
      <c r="F55" s="8"/>
      <c r="G55" s="9"/>
      <c r="H55" s="8"/>
      <c r="I55" s="9"/>
      <c r="J55" s="8"/>
      <c r="K55" s="9"/>
    </row>
    <row r="56">
      <c r="A56" s="6" t="s">
        <v>39</v>
      </c>
      <c r="B56" s="7" t="s">
        <v>49</v>
      </c>
      <c r="C56" s="7" t="s">
        <v>50</v>
      </c>
      <c r="D56" s="8" t="s">
        <v>52</v>
      </c>
      <c r="E56" s="9" t="n">
        <f>9937</f>
        <v>9937.0</v>
      </c>
      <c r="F56" s="8" t="s">
        <v>52</v>
      </c>
      <c r="G56" s="9" t="n">
        <f>1508619640000</f>
        <v>1.50861964E12</v>
      </c>
      <c r="H56" s="8"/>
      <c r="I56" s="9" t="n">
        <f>2628</f>
        <v>2628.0</v>
      </c>
      <c r="J56" s="8"/>
      <c r="K56" s="9" t="n">
        <f>85781</f>
        <v>85781.0</v>
      </c>
    </row>
    <row r="57">
      <c r="A57" s="6" t="s">
        <v>40</v>
      </c>
      <c r="B57" s="7" t="s">
        <v>49</v>
      </c>
      <c r="C57" s="7" t="s">
        <v>50</v>
      </c>
      <c r="D57" s="8"/>
      <c r="E57" s="9" t="n">
        <f>20977</f>
        <v>20977.0</v>
      </c>
      <c r="F57" s="8"/>
      <c r="G57" s="9" t="n">
        <f>3185034220000</f>
        <v>3.18503422E12</v>
      </c>
      <c r="H57" s="8"/>
      <c r="I57" s="9" t="n">
        <f>2925</f>
        <v>2925.0</v>
      </c>
      <c r="J57" s="8"/>
      <c r="K57" s="9" t="n">
        <f>85674</f>
        <v>85674.0</v>
      </c>
    </row>
    <row r="58">
      <c r="A58" s="6" t="s">
        <v>41</v>
      </c>
      <c r="B58" s="7" t="s">
        <v>49</v>
      </c>
      <c r="C58" s="7" t="s">
        <v>50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42</v>
      </c>
      <c r="B59" s="7" t="s">
        <v>49</v>
      </c>
      <c r="C59" s="7" t="s">
        <v>50</v>
      </c>
      <c r="D59" s="8"/>
      <c r="E59" s="9" t="n">
        <f>41308</f>
        <v>41308.0</v>
      </c>
      <c r="F59" s="8"/>
      <c r="G59" s="9" t="n">
        <f>6264292980000</f>
        <v>6.26429298E12</v>
      </c>
      <c r="H59" s="8"/>
      <c r="I59" s="9" t="n">
        <f>5521</f>
        <v>5521.0</v>
      </c>
      <c r="J59" s="8"/>
      <c r="K59" s="9" t="n">
        <f>84017</f>
        <v>84017.0</v>
      </c>
    </row>
    <row r="60">
      <c r="A60" s="6" t="s">
        <v>43</v>
      </c>
      <c r="B60" s="7" t="s">
        <v>49</v>
      </c>
      <c r="C60" s="7" t="s">
        <v>50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44</v>
      </c>
      <c r="B61" s="7" t="s">
        <v>49</v>
      </c>
      <c r="C61" s="7" t="s">
        <v>50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45</v>
      </c>
      <c r="B62" s="7" t="s">
        <v>49</v>
      </c>
      <c r="C62" s="7" t="s">
        <v>50</v>
      </c>
      <c r="D62" s="8"/>
      <c r="E62" s="9" t="n">
        <f>29839</f>
        <v>29839.0</v>
      </c>
      <c r="F62" s="8"/>
      <c r="G62" s="9" t="n">
        <f>4523278690000</f>
        <v>4.52327869E12</v>
      </c>
      <c r="H62" s="8"/>
      <c r="I62" s="9" t="n">
        <f>4524</f>
        <v>4524.0</v>
      </c>
      <c r="J62" s="8"/>
      <c r="K62" s="9" t="n">
        <f>82910</f>
        <v>82910.0</v>
      </c>
    </row>
    <row r="63">
      <c r="A63" s="6" t="s">
        <v>46</v>
      </c>
      <c r="B63" s="7" t="s">
        <v>49</v>
      </c>
      <c r="C63" s="7" t="s">
        <v>50</v>
      </c>
      <c r="D63" s="8"/>
      <c r="E63" s="9" t="n">
        <f>34007</f>
        <v>34007.0</v>
      </c>
      <c r="F63" s="8"/>
      <c r="G63" s="9" t="n">
        <f>5151353800000</f>
        <v>5.1513538E12</v>
      </c>
      <c r="H63" s="8"/>
      <c r="I63" s="9" t="n">
        <f>5093</f>
        <v>5093.0</v>
      </c>
      <c r="J63" s="8"/>
      <c r="K63" s="9" t="n">
        <f>82166</f>
        <v>82166.0</v>
      </c>
    </row>
    <row r="64">
      <c r="A64" s="6" t="s">
        <v>47</v>
      </c>
      <c r="B64" s="7" t="s">
        <v>49</v>
      </c>
      <c r="C64" s="7" t="s">
        <v>50</v>
      </c>
      <c r="D64" s="8"/>
      <c r="E64" s="9" t="n">
        <f>43634</f>
        <v>43634.0</v>
      </c>
      <c r="F64" s="8"/>
      <c r="G64" s="9" t="n">
        <f>6606356010000</f>
        <v>6.60635601E12</v>
      </c>
      <c r="H64" s="8"/>
      <c r="I64" s="9" t="n">
        <f>5650</f>
        <v>5650.0</v>
      </c>
      <c r="J64" s="8"/>
      <c r="K64" s="9" t="n">
        <f>81648</f>
        <v>81648.0</v>
      </c>
    </row>
    <row r="65">
      <c r="A65" s="6" t="s">
        <v>48</v>
      </c>
      <c r="B65" s="7" t="s">
        <v>49</v>
      </c>
      <c r="C65" s="7" t="s">
        <v>50</v>
      </c>
      <c r="D65" s="8"/>
      <c r="E65" s="9" t="n">
        <f>42078</f>
        <v>42078.0</v>
      </c>
      <c r="F65" s="8"/>
      <c r="G65" s="9" t="n">
        <f>6371696140000</f>
        <v>6.37169614E12</v>
      </c>
      <c r="H65" s="8"/>
      <c r="I65" s="9" t="n">
        <f>6074</f>
        <v>6074.0</v>
      </c>
      <c r="J65" s="8" t="s">
        <v>52</v>
      </c>
      <c r="K65" s="9" t="n">
        <f>81092</f>
        <v>81092.0</v>
      </c>
    </row>
    <row r="66">
      <c r="A66" s="6" t="s">
        <v>16</v>
      </c>
      <c r="B66" s="7" t="s">
        <v>53</v>
      </c>
      <c r="C66" s="7" t="s">
        <v>54</v>
      </c>
      <c r="D66" s="8"/>
      <c r="E66" s="9" t="n">
        <f>3</f>
        <v>3.0</v>
      </c>
      <c r="F66" s="8"/>
      <c r="G66" s="9" t="n">
        <f>45612000</f>
        <v>4.5612E7</v>
      </c>
      <c r="H66" s="8" t="s">
        <v>52</v>
      </c>
      <c r="I66" s="9" t="str">
        <f>"－"</f>
        <v>－</v>
      </c>
      <c r="J66" s="8"/>
      <c r="K66" s="9" t="n">
        <f>85</f>
        <v>85.0</v>
      </c>
    </row>
    <row r="67">
      <c r="A67" s="6" t="s">
        <v>20</v>
      </c>
      <c r="B67" s="7" t="s">
        <v>53</v>
      </c>
      <c r="C67" s="7" t="s">
        <v>54</v>
      </c>
      <c r="D67" s="8"/>
      <c r="E67" s="9" t="n">
        <f>4</f>
        <v>4.0</v>
      </c>
      <c r="F67" s="8"/>
      <c r="G67" s="9" t="n">
        <f>60840000</f>
        <v>6.084E7</v>
      </c>
      <c r="H67" s="8"/>
      <c r="I67" s="9" t="n">
        <f>4</f>
        <v>4.0</v>
      </c>
      <c r="J67" s="8"/>
      <c r="K67" s="9" t="n">
        <f>85</f>
        <v>85.0</v>
      </c>
    </row>
    <row r="68">
      <c r="A68" s="6" t="s">
        <v>21</v>
      </c>
      <c r="B68" s="7" t="s">
        <v>53</v>
      </c>
      <c r="C68" s="7" t="s">
        <v>54</v>
      </c>
      <c r="D68" s="8" t="s">
        <v>52</v>
      </c>
      <c r="E68" s="9" t="str">
        <f>"－"</f>
        <v>－</v>
      </c>
      <c r="F68" s="8" t="s">
        <v>52</v>
      </c>
      <c r="G68" s="9" t="str">
        <f>"－"</f>
        <v>－</v>
      </c>
      <c r="H68" s="8"/>
      <c r="I68" s="9" t="str">
        <f>"－"</f>
        <v>－</v>
      </c>
      <c r="J68" s="8"/>
      <c r="K68" s="9" t="n">
        <f>85</f>
        <v>85.0</v>
      </c>
    </row>
    <row r="69">
      <c r="A69" s="6" t="s">
        <v>22</v>
      </c>
      <c r="B69" s="7" t="s">
        <v>53</v>
      </c>
      <c r="C69" s="7" t="s">
        <v>54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23</v>
      </c>
      <c r="B70" s="7" t="s">
        <v>53</v>
      </c>
      <c r="C70" s="7" t="s">
        <v>54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24</v>
      </c>
      <c r="B71" s="7" t="s">
        <v>53</v>
      </c>
      <c r="C71" s="7" t="s">
        <v>54</v>
      </c>
      <c r="D71" s="8"/>
      <c r="E71" s="9" t="n">
        <f>7</f>
        <v>7.0</v>
      </c>
      <c r="F71" s="8"/>
      <c r="G71" s="9" t="n">
        <f>106319000</f>
        <v>1.06319E8</v>
      </c>
      <c r="H71" s="8"/>
      <c r="I71" s="9" t="str">
        <f>"－"</f>
        <v>－</v>
      </c>
      <c r="J71" s="8"/>
      <c r="K71" s="9" t="n">
        <f>80</f>
        <v>80.0</v>
      </c>
    </row>
    <row r="72">
      <c r="A72" s="6" t="s">
        <v>25</v>
      </c>
      <c r="B72" s="7" t="s">
        <v>53</v>
      </c>
      <c r="C72" s="7" t="s">
        <v>54</v>
      </c>
      <c r="D72" s="8" t="s">
        <v>51</v>
      </c>
      <c r="E72" s="9" t="n">
        <f>78</f>
        <v>78.0</v>
      </c>
      <c r="F72" s="8" t="s">
        <v>51</v>
      </c>
      <c r="G72" s="9" t="n">
        <f>1184926000</f>
        <v>1.184926E9</v>
      </c>
      <c r="H72" s="8" t="s">
        <v>51</v>
      </c>
      <c r="I72" s="9" t="n">
        <f>10</f>
        <v>10.0</v>
      </c>
      <c r="J72" s="8" t="s">
        <v>51</v>
      </c>
      <c r="K72" s="9" t="n">
        <f>113</f>
        <v>113.0</v>
      </c>
    </row>
    <row r="73">
      <c r="A73" s="6" t="s">
        <v>26</v>
      </c>
      <c r="B73" s="7" t="s">
        <v>53</v>
      </c>
      <c r="C73" s="7" t="s">
        <v>54</v>
      </c>
      <c r="D73" s="8"/>
      <c r="E73" s="9" t="n">
        <f>15</f>
        <v>15.0</v>
      </c>
      <c r="F73" s="8"/>
      <c r="G73" s="9" t="n">
        <f>227791500</f>
        <v>2.277915E8</v>
      </c>
      <c r="H73" s="8"/>
      <c r="I73" s="9" t="str">
        <f>"－"</f>
        <v>－</v>
      </c>
      <c r="J73" s="8"/>
      <c r="K73" s="9" t="n">
        <f>99</f>
        <v>99.0</v>
      </c>
    </row>
    <row r="74">
      <c r="A74" s="6" t="s">
        <v>27</v>
      </c>
      <c r="B74" s="7" t="s">
        <v>53</v>
      </c>
      <c r="C74" s="7" t="s">
        <v>54</v>
      </c>
      <c r="D74" s="8"/>
      <c r="E74" s="9" t="n">
        <f>42</f>
        <v>42.0</v>
      </c>
      <c r="F74" s="8"/>
      <c r="G74" s="9" t="n">
        <f>638045000</f>
        <v>6.38045E8</v>
      </c>
      <c r="H74" s="8"/>
      <c r="I74" s="9" t="str">
        <f>"－"</f>
        <v>－</v>
      </c>
      <c r="J74" s="8"/>
      <c r="K74" s="9" t="n">
        <f>71</f>
        <v>71.0</v>
      </c>
    </row>
    <row r="75">
      <c r="A75" s="6" t="s">
        <v>28</v>
      </c>
      <c r="B75" s="7" t="s">
        <v>53</v>
      </c>
      <c r="C75" s="7" t="s">
        <v>54</v>
      </c>
      <c r="D75" s="8"/>
      <c r="E75" s="9" t="n">
        <f>12</f>
        <v>12.0</v>
      </c>
      <c r="F75" s="8"/>
      <c r="G75" s="9" t="n">
        <f>182272500</f>
        <v>1.822725E8</v>
      </c>
      <c r="H75" s="8"/>
      <c r="I75" s="9" t="str">
        <f>"－"</f>
        <v>－</v>
      </c>
      <c r="J75" s="8"/>
      <c r="K75" s="9" t="n">
        <f>66</f>
        <v>66.0</v>
      </c>
    </row>
    <row r="76">
      <c r="A76" s="6" t="s">
        <v>29</v>
      </c>
      <c r="B76" s="7" t="s">
        <v>53</v>
      </c>
      <c r="C76" s="7" t="s">
        <v>54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30</v>
      </c>
      <c r="B77" s="7" t="s">
        <v>53</v>
      </c>
      <c r="C77" s="7" t="s">
        <v>54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31</v>
      </c>
      <c r="B78" s="7" t="s">
        <v>53</v>
      </c>
      <c r="C78" s="7" t="s">
        <v>54</v>
      </c>
      <c r="D78" s="8"/>
      <c r="E78" s="9" t="n">
        <f>17</f>
        <v>17.0</v>
      </c>
      <c r="F78" s="8"/>
      <c r="G78" s="9" t="n">
        <f>258017000</f>
        <v>2.58017E8</v>
      </c>
      <c r="H78" s="8"/>
      <c r="I78" s="9" t="str">
        <f>"－"</f>
        <v>－</v>
      </c>
      <c r="J78" s="8"/>
      <c r="K78" s="9" t="n">
        <f>66</f>
        <v>66.0</v>
      </c>
    </row>
    <row r="79">
      <c r="A79" s="6" t="s">
        <v>32</v>
      </c>
      <c r="B79" s="7" t="s">
        <v>53</v>
      </c>
      <c r="C79" s="7" t="s">
        <v>54</v>
      </c>
      <c r="D79" s="8"/>
      <c r="E79" s="9" t="n">
        <f>5</f>
        <v>5.0</v>
      </c>
      <c r="F79" s="8"/>
      <c r="G79" s="9" t="n">
        <f>75878000</f>
        <v>7.5878E7</v>
      </c>
      <c r="H79" s="8"/>
      <c r="I79" s="9" t="str">
        <f>"－"</f>
        <v>－</v>
      </c>
      <c r="J79" s="8" t="s">
        <v>52</v>
      </c>
      <c r="K79" s="9" t="n">
        <f>38</f>
        <v>38.0</v>
      </c>
    </row>
    <row r="80">
      <c r="A80" s="6" t="s">
        <v>33</v>
      </c>
      <c r="B80" s="7" t="s">
        <v>53</v>
      </c>
      <c r="C80" s="7" t="s">
        <v>54</v>
      </c>
      <c r="D80" s="8"/>
      <c r="E80" s="9" t="n">
        <f>3</f>
        <v>3.0</v>
      </c>
      <c r="F80" s="8"/>
      <c r="G80" s="9" t="n">
        <f>45529000</f>
        <v>4.5529E7</v>
      </c>
      <c r="H80" s="8"/>
      <c r="I80" s="9" t="str">
        <f>"－"</f>
        <v>－</v>
      </c>
      <c r="J80" s="8"/>
      <c r="K80" s="9" t="n">
        <f>39</f>
        <v>39.0</v>
      </c>
    </row>
    <row r="81">
      <c r="A81" s="6" t="s">
        <v>34</v>
      </c>
      <c r="B81" s="7" t="s">
        <v>53</v>
      </c>
      <c r="C81" s="7" t="s">
        <v>54</v>
      </c>
      <c r="D81" s="8"/>
      <c r="E81" s="9" t="str">
        <f>"－"</f>
        <v>－</v>
      </c>
      <c r="F81" s="8"/>
      <c r="G81" s="9" t="str">
        <f>"－"</f>
        <v>－</v>
      </c>
      <c r="H81" s="8"/>
      <c r="I81" s="9" t="str">
        <f>"－"</f>
        <v>－</v>
      </c>
      <c r="J81" s="8"/>
      <c r="K81" s="9" t="n">
        <f>39</f>
        <v>39.0</v>
      </c>
    </row>
    <row r="82">
      <c r="A82" s="6" t="s">
        <v>35</v>
      </c>
      <c r="B82" s="7" t="s">
        <v>53</v>
      </c>
      <c r="C82" s="7" t="s">
        <v>54</v>
      </c>
      <c r="D82" s="8"/>
      <c r="E82" s="9" t="str">
        <f>"－"</f>
        <v>－</v>
      </c>
      <c r="F82" s="8"/>
      <c r="G82" s="9" t="str">
        <f>"－"</f>
        <v>－</v>
      </c>
      <c r="H82" s="8"/>
      <c r="I82" s="9" t="str">
        <f>"－"</f>
        <v>－</v>
      </c>
      <c r="J82" s="8"/>
      <c r="K82" s="9" t="n">
        <f>39</f>
        <v>39.0</v>
      </c>
    </row>
    <row r="83">
      <c r="A83" s="6" t="s">
        <v>36</v>
      </c>
      <c r="B83" s="7" t="s">
        <v>53</v>
      </c>
      <c r="C83" s="7" t="s">
        <v>54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37</v>
      </c>
      <c r="B84" s="7" t="s">
        <v>53</v>
      </c>
      <c r="C84" s="7" t="s">
        <v>54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38</v>
      </c>
      <c r="B85" s="7" t="s">
        <v>53</v>
      </c>
      <c r="C85" s="7" t="s">
        <v>54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39</v>
      </c>
      <c r="B86" s="7" t="s">
        <v>53</v>
      </c>
      <c r="C86" s="7" t="s">
        <v>54</v>
      </c>
      <c r="D86" s="8"/>
      <c r="E86" s="9" t="n">
        <f>1</f>
        <v>1.0</v>
      </c>
      <c r="F86" s="8"/>
      <c r="G86" s="9" t="n">
        <f>15181000</f>
        <v>1.5181E7</v>
      </c>
      <c r="H86" s="8"/>
      <c r="I86" s="9" t="n">
        <f>1</f>
        <v>1.0</v>
      </c>
      <c r="J86" s="8"/>
      <c r="K86" s="9" t="n">
        <f>40</f>
        <v>40.0</v>
      </c>
    </row>
    <row r="87">
      <c r="A87" s="6" t="s">
        <v>40</v>
      </c>
      <c r="B87" s="7" t="s">
        <v>53</v>
      </c>
      <c r="C87" s="7" t="s">
        <v>54</v>
      </c>
      <c r="D87" s="8"/>
      <c r="E87" s="9" t="n">
        <f>4</f>
        <v>4.0</v>
      </c>
      <c r="F87" s="8"/>
      <c r="G87" s="9" t="n">
        <f>60734000</f>
        <v>6.0734E7</v>
      </c>
      <c r="H87" s="8"/>
      <c r="I87" s="9" t="n">
        <f>1</f>
        <v>1.0</v>
      </c>
      <c r="J87" s="8"/>
      <c r="K87" s="9" t="n">
        <f>38</f>
        <v>38.0</v>
      </c>
    </row>
    <row r="88">
      <c r="A88" s="6" t="s">
        <v>41</v>
      </c>
      <c r="B88" s="7" t="s">
        <v>53</v>
      </c>
      <c r="C88" s="7" t="s">
        <v>54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42</v>
      </c>
      <c r="B89" s="7" t="s">
        <v>53</v>
      </c>
      <c r="C89" s="7" t="s">
        <v>54</v>
      </c>
      <c r="D89" s="8"/>
      <c r="E89" s="9" t="n">
        <f>9</f>
        <v>9.0</v>
      </c>
      <c r="F89" s="8"/>
      <c r="G89" s="9" t="n">
        <f>136464500</f>
        <v>1.364645E8</v>
      </c>
      <c r="H89" s="8"/>
      <c r="I89" s="9" t="str">
        <f>"－"</f>
        <v>－</v>
      </c>
      <c r="J89" s="8"/>
      <c r="K89" s="9" t="n">
        <f>47</f>
        <v>47.0</v>
      </c>
    </row>
    <row r="90">
      <c r="A90" s="6" t="s">
        <v>43</v>
      </c>
      <c r="B90" s="7" t="s">
        <v>53</v>
      </c>
      <c r="C90" s="7" t="s">
        <v>54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44</v>
      </c>
      <c r="B91" s="7" t="s">
        <v>53</v>
      </c>
      <c r="C91" s="7" t="s">
        <v>54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45</v>
      </c>
      <c r="B92" s="7" t="s">
        <v>53</v>
      </c>
      <c r="C92" s="7" t="s">
        <v>54</v>
      </c>
      <c r="D92" s="8"/>
      <c r="E92" s="9" t="n">
        <f>4</f>
        <v>4.0</v>
      </c>
      <c r="F92" s="8"/>
      <c r="G92" s="9" t="n">
        <f>60649000</f>
        <v>6.0649E7</v>
      </c>
      <c r="H92" s="8"/>
      <c r="I92" s="9" t="n">
        <f>4</f>
        <v>4.0</v>
      </c>
      <c r="J92" s="8"/>
      <c r="K92" s="9" t="n">
        <f>47</f>
        <v>47.0</v>
      </c>
    </row>
    <row r="93">
      <c r="A93" s="6" t="s">
        <v>46</v>
      </c>
      <c r="B93" s="7" t="s">
        <v>53</v>
      </c>
      <c r="C93" s="7" t="s">
        <v>54</v>
      </c>
      <c r="D93" s="8"/>
      <c r="E93" s="9" t="n">
        <f>10</f>
        <v>10.0</v>
      </c>
      <c r="F93" s="8"/>
      <c r="G93" s="9" t="n">
        <f>151461000</f>
        <v>1.51461E8</v>
      </c>
      <c r="H93" s="8"/>
      <c r="I93" s="9" t="str">
        <f>"－"</f>
        <v>－</v>
      </c>
      <c r="J93" s="8"/>
      <c r="K93" s="9" t="n">
        <f>45</f>
        <v>45.0</v>
      </c>
    </row>
    <row r="94">
      <c r="A94" s="6" t="s">
        <v>47</v>
      </c>
      <c r="B94" s="7" t="s">
        <v>53</v>
      </c>
      <c r="C94" s="7" t="s">
        <v>54</v>
      </c>
      <c r="D94" s="8"/>
      <c r="E94" s="9" t="n">
        <f>14</f>
        <v>14.0</v>
      </c>
      <c r="F94" s="8"/>
      <c r="G94" s="9" t="n">
        <f>211945500</f>
        <v>2.119455E8</v>
      </c>
      <c r="H94" s="8"/>
      <c r="I94" s="9" t="str">
        <f>"－"</f>
        <v>－</v>
      </c>
      <c r="J94" s="8"/>
      <c r="K94" s="9" t="n">
        <f>51</f>
        <v>51.0</v>
      </c>
    </row>
    <row r="95">
      <c r="A95" s="6" t="s">
        <v>48</v>
      </c>
      <c r="B95" s="7" t="s">
        <v>53</v>
      </c>
      <c r="C95" s="7" t="s">
        <v>54</v>
      </c>
      <c r="D95" s="8"/>
      <c r="E95" s="9" t="n">
        <f>1</f>
        <v>1.0</v>
      </c>
      <c r="F95" s="8"/>
      <c r="G95" s="9" t="n">
        <f>15136000</f>
        <v>1.5136E7</v>
      </c>
      <c r="H95" s="8"/>
      <c r="I95" s="9" t="str">
        <f>"－"</f>
        <v>－</v>
      </c>
      <c r="J95" s="8"/>
      <c r="K95" s="9" t="n">
        <f>52</f>
        <v>52.0</v>
      </c>
    </row>
    <row r="96">
      <c r="A96" s="6" t="s">
        <v>16</v>
      </c>
      <c r="B96" s="7" t="s">
        <v>55</v>
      </c>
      <c r="C96" s="7" t="s">
        <v>56</v>
      </c>
      <c r="D96" s="8" t="s">
        <v>19</v>
      </c>
      <c r="E96" s="9" t="str">
        <f>"－"</f>
        <v>－</v>
      </c>
      <c r="F96" s="8" t="s">
        <v>19</v>
      </c>
      <c r="G96" s="9" t="str">
        <f>"－"</f>
        <v>－</v>
      </c>
      <c r="H96" s="8" t="s">
        <v>19</v>
      </c>
      <c r="I96" s="9" t="str">
        <f>"－"</f>
        <v>－</v>
      </c>
      <c r="J96" s="8" t="s">
        <v>19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21</v>
      </c>
      <c r="B98" s="7" t="s">
        <v>55</v>
      </c>
      <c r="C98" s="7" t="s">
        <v>56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str">
        <f>"－"</f>
        <v>－</v>
      </c>
    </row>
    <row r="99">
      <c r="A99" s="6" t="s">
        <v>22</v>
      </c>
      <c r="B99" s="7" t="s">
        <v>55</v>
      </c>
      <c r="C99" s="7" t="s">
        <v>56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23</v>
      </c>
      <c r="B100" s="7" t="s">
        <v>55</v>
      </c>
      <c r="C100" s="7" t="s">
        <v>56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24</v>
      </c>
      <c r="B101" s="7" t="s">
        <v>55</v>
      </c>
      <c r="C101" s="7" t="s">
        <v>56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25</v>
      </c>
      <c r="B102" s="7" t="s">
        <v>55</v>
      </c>
      <c r="C102" s="7" t="s">
        <v>56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26</v>
      </c>
      <c r="B103" s="7" t="s">
        <v>55</v>
      </c>
      <c r="C103" s="7" t="s">
        <v>56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27</v>
      </c>
      <c r="B104" s="7" t="s">
        <v>55</v>
      </c>
      <c r="C104" s="7" t="s">
        <v>56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28</v>
      </c>
      <c r="B105" s="7" t="s">
        <v>55</v>
      </c>
      <c r="C105" s="7" t="s">
        <v>56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29</v>
      </c>
      <c r="B106" s="7" t="s">
        <v>55</v>
      </c>
      <c r="C106" s="7" t="s">
        <v>56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30</v>
      </c>
      <c r="B107" s="7" t="s">
        <v>55</v>
      </c>
      <c r="C107" s="7" t="s">
        <v>56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31</v>
      </c>
      <c r="B108" s="7" t="s">
        <v>55</v>
      </c>
      <c r="C108" s="7" t="s">
        <v>56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32</v>
      </c>
      <c r="B109" s="7" t="s">
        <v>55</v>
      </c>
      <c r="C109" s="7" t="s">
        <v>56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33</v>
      </c>
      <c r="B110" s="7" t="s">
        <v>55</v>
      </c>
      <c r="C110" s="7" t="s">
        <v>56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34</v>
      </c>
      <c r="B111" s="7" t="s">
        <v>55</v>
      </c>
      <c r="C111" s="7" t="s">
        <v>56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35</v>
      </c>
      <c r="B112" s="7" t="s">
        <v>55</v>
      </c>
      <c r="C112" s="7" t="s">
        <v>56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36</v>
      </c>
      <c r="B113" s="7" t="s">
        <v>55</v>
      </c>
      <c r="C113" s="7" t="s">
        <v>56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37</v>
      </c>
      <c r="B114" s="7" t="s">
        <v>55</v>
      </c>
      <c r="C114" s="7" t="s">
        <v>56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38</v>
      </c>
      <c r="B115" s="7" t="s">
        <v>55</v>
      </c>
      <c r="C115" s="7" t="s">
        <v>56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39</v>
      </c>
      <c r="B116" s="7" t="s">
        <v>55</v>
      </c>
      <c r="C116" s="7" t="s">
        <v>56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40</v>
      </c>
      <c r="B117" s="7" t="s">
        <v>55</v>
      </c>
      <c r="C117" s="7" t="s">
        <v>56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41</v>
      </c>
      <c r="B118" s="7" t="s">
        <v>55</v>
      </c>
      <c r="C118" s="7" t="s">
        <v>56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42</v>
      </c>
      <c r="B119" s="7" t="s">
        <v>55</v>
      </c>
      <c r="C119" s="7" t="s">
        <v>56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43</v>
      </c>
      <c r="B120" s="7" t="s">
        <v>55</v>
      </c>
      <c r="C120" s="7" t="s">
        <v>56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44</v>
      </c>
      <c r="B121" s="7" t="s">
        <v>55</v>
      </c>
      <c r="C121" s="7" t="s">
        <v>56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45</v>
      </c>
      <c r="B122" s="7" t="s">
        <v>55</v>
      </c>
      <c r="C122" s="7" t="s">
        <v>56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46</v>
      </c>
      <c r="B123" s="7" t="s">
        <v>55</v>
      </c>
      <c r="C123" s="7" t="s">
        <v>56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47</v>
      </c>
      <c r="B124" s="7" t="s">
        <v>55</v>
      </c>
      <c r="C124" s="7" t="s">
        <v>56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48</v>
      </c>
      <c r="B125" s="7" t="s">
        <v>55</v>
      </c>
      <c r="C125" s="7" t="s">
        <v>56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