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<sst xmlns="http://schemas.openxmlformats.org/spreadsheetml/2006/main" count="412" uniqueCount="58">
  <si>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</si>
  <si>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</si>
  <si>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</si>
  <si>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</si>
  <si>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</si>
  <si>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</si>
  <si>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</si>
  <si>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</si>
  <si>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</si>
  <si>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</si>
  <si>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</si>
  <si>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</si>
  <si>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</si>
  <si>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</si>
  <si>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</si>
  <si>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</si>
  <si>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7.1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</si>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</sst>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 t="n">
        <f>24617</f>
        <v>24617.0</v>
      </c>
      <c r="F37" s="8"/>
      <c r="G37" s="9" t="n">
        <f>3664679830000</f>
        <v>3.66467983E12</v>
      </c>
      <c r="H37" s="8"/>
      <c r="I37" s="9" t="n">
        <f>7328</f>
        <v>7328.0</v>
      </c>
      <c r="J37" s="8" t="s">
        <v>52</v>
      </c>
      <c r="K37" s="9" t="n">
        <f>120567</f>
        <v>120567.0</v>
      </c>
    </row>
    <row r="38">
      <c r="A38" s="6" t="s">
        <v>20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21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22</v>
      </c>
      <c r="B40" s="7" t="s">
        <v>50</v>
      </c>
      <c r="C40" s="7" t="s">
        <v>51</v>
      </c>
      <c r="D40" s="8"/>
      <c r="E40" s="9" t="n">
        <f>20696</f>
        <v>20696.0</v>
      </c>
      <c r="F40" s="8"/>
      <c r="G40" s="9" t="n">
        <f>3085277650000</f>
        <v>3.08527765E12</v>
      </c>
      <c r="H40" s="8"/>
      <c r="I40" s="9" t="n">
        <f>6438</f>
        <v>6438.0</v>
      </c>
      <c r="J40" s="8"/>
      <c r="K40" s="9" t="n">
        <f>118834</f>
        <v>118834.0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14596</f>
        <v>14596.0</v>
      </c>
      <c r="F41" s="8"/>
      <c r="G41" s="9" t="n">
        <f>2173238360000</f>
        <v>2.17323836E12</v>
      </c>
      <c r="H41" s="8"/>
      <c r="I41" s="9" t="n">
        <f>3080</f>
        <v>3080.0</v>
      </c>
      <c r="J41" s="8"/>
      <c r="K41" s="9" t="n">
        <f>118828</f>
        <v>118828.0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22067</f>
        <v>22067.0</v>
      </c>
      <c r="F42" s="8"/>
      <c r="G42" s="9" t="n">
        <f>3293528680000</f>
        <v>3.29352868E12</v>
      </c>
      <c r="H42" s="8"/>
      <c r="I42" s="9" t="n">
        <f>5431</f>
        <v>5431.0</v>
      </c>
      <c r="J42" s="8"/>
      <c r="K42" s="9" t="n">
        <f>117759</f>
        <v>117759.0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25225</f>
        <v>25225.0</v>
      </c>
      <c r="F43" s="8"/>
      <c r="G43" s="9" t="n">
        <f>3768763180000</f>
        <v>3.76876318E12</v>
      </c>
      <c r="H43" s="8"/>
      <c r="I43" s="9" t="n">
        <f>6978</f>
        <v>6978.0</v>
      </c>
      <c r="J43" s="8"/>
      <c r="K43" s="9" t="n">
        <f>117008</f>
        <v>117008.0</v>
      </c>
    </row>
    <row r="44">
      <c r="A44" s="6" t="s">
        <v>26</v>
      </c>
      <c r="B44" s="7" t="s">
        <v>50</v>
      </c>
      <c r="C44" s="7" t="s">
        <v>51</v>
      </c>
      <c r="D44" s="8"/>
      <c r="E44" s="9" t="n">
        <f>21173</f>
        <v>21173.0</v>
      </c>
      <c r="F44" s="8"/>
      <c r="G44" s="9" t="n">
        <f>3159293330000</f>
        <v>3.15929333E12</v>
      </c>
      <c r="H44" s="8"/>
      <c r="I44" s="9" t="n">
        <f>4085</f>
        <v>4085.0</v>
      </c>
      <c r="J44" s="8"/>
      <c r="K44" s="9" t="n">
        <f>115103</f>
        <v>115103.0</v>
      </c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 t="n">
        <f>14659</f>
        <v>14659.0</v>
      </c>
      <c r="F47" s="8"/>
      <c r="G47" s="9" t="n">
        <f>2184746810000</f>
        <v>2.18474681E12</v>
      </c>
      <c r="H47" s="8"/>
      <c r="I47" s="9" t="n">
        <f>2956</f>
        <v>2956.0</v>
      </c>
      <c r="J47" s="8"/>
      <c r="K47" s="9" t="n">
        <f>115388</f>
        <v>115388.0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14949</f>
        <v>14949.0</v>
      </c>
      <c r="F48" s="8"/>
      <c r="G48" s="9" t="n">
        <f>2230649150000</f>
        <v>2.23064915E12</v>
      </c>
      <c r="H48" s="8"/>
      <c r="I48" s="9" t="n">
        <f>3074</f>
        <v>3074.0</v>
      </c>
      <c r="J48" s="8"/>
      <c r="K48" s="9" t="n">
        <f>115051</f>
        <v>115051.0</v>
      </c>
    </row>
    <row r="49">
      <c r="A49" s="6" t="s">
        <v>31</v>
      </c>
      <c r="B49" s="7" t="s">
        <v>50</v>
      </c>
      <c r="C49" s="7" t="s">
        <v>51</v>
      </c>
      <c r="D49" s="8" t="s">
        <v>53</v>
      </c>
      <c r="E49" s="9" t="n">
        <f>13468</f>
        <v>13468.0</v>
      </c>
      <c r="F49" s="8" t="s">
        <v>53</v>
      </c>
      <c r="G49" s="9" t="n">
        <f>2011275520000</f>
        <v>2.01127552E12</v>
      </c>
      <c r="H49" s="8" t="s">
        <v>53</v>
      </c>
      <c r="I49" s="9" t="n">
        <f>2286</f>
        <v>2286.0</v>
      </c>
      <c r="J49" s="8"/>
      <c r="K49" s="9" t="n">
        <f>115726</f>
        <v>115726.0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22916</f>
        <v>22916.0</v>
      </c>
      <c r="F50" s="8"/>
      <c r="G50" s="9" t="n">
        <f>3419845180000</f>
        <v>3.41984518E12</v>
      </c>
      <c r="H50" s="8" t="s">
        <v>52</v>
      </c>
      <c r="I50" s="9" t="n">
        <f>7579</f>
        <v>7579.0</v>
      </c>
      <c r="J50" s="8"/>
      <c r="K50" s="9" t="n">
        <f>118075</f>
        <v>118075.0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16784</f>
        <v>16784.0</v>
      </c>
      <c r="F51" s="8"/>
      <c r="G51" s="9" t="n">
        <f>2503562810000</f>
        <v>2.50356281E12</v>
      </c>
      <c r="H51" s="8"/>
      <c r="I51" s="9" t="n">
        <f>4725</f>
        <v>4725.0</v>
      </c>
      <c r="J51" s="8"/>
      <c r="K51" s="9" t="n">
        <f>118314</f>
        <v>118314.0</v>
      </c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36</v>
      </c>
      <c r="B54" s="7" t="s">
        <v>50</v>
      </c>
      <c r="C54" s="7" t="s">
        <v>51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37</v>
      </c>
      <c r="B55" s="7" t="s">
        <v>50</v>
      </c>
      <c r="C55" s="7" t="s">
        <v>51</v>
      </c>
      <c r="D55" s="8"/>
      <c r="E55" s="9" t="n">
        <f>14935</f>
        <v>14935.0</v>
      </c>
      <c r="F55" s="8"/>
      <c r="G55" s="9" t="n">
        <f>2229984760000</f>
        <v>2.22998476E12</v>
      </c>
      <c r="H55" s="8"/>
      <c r="I55" s="9" t="n">
        <f>3593</f>
        <v>3593.0</v>
      </c>
      <c r="J55" s="8"/>
      <c r="K55" s="9" t="n">
        <f>117995</f>
        <v>117995.0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14152</f>
        <v>14152.0</v>
      </c>
      <c r="F56" s="8"/>
      <c r="G56" s="9" t="n">
        <f>2111063680000</f>
        <v>2.11106368E12</v>
      </c>
      <c r="H56" s="8"/>
      <c r="I56" s="9" t="n">
        <f>2618</f>
        <v>2618.0</v>
      </c>
      <c r="J56" s="8"/>
      <c r="K56" s="9" t="n">
        <f>118179</f>
        <v>118179.0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14848</f>
        <v>14848.0</v>
      </c>
      <c r="F57" s="8"/>
      <c r="G57" s="9" t="n">
        <f>2216642930000</f>
        <v>2.21664293E12</v>
      </c>
      <c r="H57" s="8"/>
      <c r="I57" s="9" t="n">
        <f>3442</f>
        <v>3442.0</v>
      </c>
      <c r="J57" s="8"/>
      <c r="K57" s="9" t="n">
        <f>118882</f>
        <v>118882.0</v>
      </c>
    </row>
    <row r="58">
      <c r="A58" s="6" t="s">
        <v>40</v>
      </c>
      <c r="B58" s="7" t="s">
        <v>50</v>
      </c>
      <c r="C58" s="7" t="s">
        <v>51</v>
      </c>
      <c r="D58" s="8"/>
      <c r="E58" s="9" t="n">
        <f>27503</f>
        <v>27503.0</v>
      </c>
      <c r="F58" s="8"/>
      <c r="G58" s="9" t="n">
        <f>4113295440000</f>
        <v>4.11329544E12</v>
      </c>
      <c r="H58" s="8"/>
      <c r="I58" s="9" t="n">
        <f>4211</f>
        <v>4211.0</v>
      </c>
      <c r="J58" s="8"/>
      <c r="K58" s="9" t="n">
        <f>118570</f>
        <v>118570.0</v>
      </c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43</v>
      </c>
      <c r="B61" s="7" t="s">
        <v>50</v>
      </c>
      <c r="C61" s="7" t="s">
        <v>51</v>
      </c>
      <c r="D61" s="8" t="s">
        <v>52</v>
      </c>
      <c r="E61" s="9" t="n">
        <f>32138</f>
        <v>32138.0</v>
      </c>
      <c r="F61" s="8" t="s">
        <v>52</v>
      </c>
      <c r="G61" s="9" t="n">
        <f>4826454800000</f>
        <v>4.8264548E12</v>
      </c>
      <c r="H61" s="8"/>
      <c r="I61" s="9" t="n">
        <f>6864</f>
        <v>6864.0</v>
      </c>
      <c r="J61" s="8"/>
      <c r="K61" s="9" t="n">
        <f>118867</f>
        <v>118867.0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23882</f>
        <v>23882.0</v>
      </c>
      <c r="F62" s="8"/>
      <c r="G62" s="9" t="n">
        <f>3585607300000</f>
        <v>3.5856073E12</v>
      </c>
      <c r="H62" s="8"/>
      <c r="I62" s="9" t="n">
        <f>5861</f>
        <v>5861.0</v>
      </c>
      <c r="J62" s="8"/>
      <c r="K62" s="9" t="n">
        <f>117321</f>
        <v>117321.0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21761</f>
        <v>21761.0</v>
      </c>
      <c r="F63" s="8"/>
      <c r="G63" s="9" t="n">
        <f>3270308450000</f>
        <v>3.27030845E12</v>
      </c>
      <c r="H63" s="8"/>
      <c r="I63" s="9" t="n">
        <f>6247</f>
        <v>6247.0</v>
      </c>
      <c r="J63" s="8"/>
      <c r="K63" s="9" t="n">
        <f>115134</f>
        <v>115134.0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21809</f>
        <v>21809.0</v>
      </c>
      <c r="F64" s="8"/>
      <c r="G64" s="9" t="n">
        <f>3278269030000</f>
        <v>3.27826903E12</v>
      </c>
      <c r="H64" s="8"/>
      <c r="I64" s="9" t="n">
        <f>4869</f>
        <v>4869.0</v>
      </c>
      <c r="J64" s="8"/>
      <c r="K64" s="9" t="n">
        <f>115188</f>
        <v>115188.0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27388</f>
        <v>27388.0</v>
      </c>
      <c r="F65" s="8"/>
      <c r="G65" s="9" t="n">
        <f>4120414280000</f>
        <v>4.12041428E12</v>
      </c>
      <c r="H65" s="8"/>
      <c r="I65" s="9" t="n">
        <f>5882</f>
        <v>5882.0</v>
      </c>
      <c r="J65" s="8" t="s">
        <v>53</v>
      </c>
      <c r="K65" s="9" t="n">
        <f>114330</f>
        <v>114330.0</v>
      </c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/>
      <c r="E68" s="9" t="n">
        <f>12</f>
        <v>12.0</v>
      </c>
      <c r="F68" s="8"/>
      <c r="G68" s="9" t="n">
        <f>178691500</f>
        <v>1.786915E8</v>
      </c>
      <c r="H68" s="8"/>
      <c r="I68" s="9" t="n">
        <f>5</f>
        <v>5.0</v>
      </c>
      <c r="J68" s="8"/>
      <c r="K68" s="9" t="n">
        <f>283</f>
        <v>283.0</v>
      </c>
    </row>
    <row r="69">
      <c r="A69" s="6" t="s">
        <v>20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21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22</v>
      </c>
      <c r="B71" s="7" t="s">
        <v>54</v>
      </c>
      <c r="C71" s="7" t="s">
        <v>55</v>
      </c>
      <c r="D71" s="8"/>
      <c r="E71" s="9" t="n">
        <f>8</f>
        <v>8.0</v>
      </c>
      <c r="F71" s="8"/>
      <c r="G71" s="9" t="n">
        <f>119307500</f>
        <v>1.193075E8</v>
      </c>
      <c r="H71" s="8"/>
      <c r="I71" s="9" t="n">
        <f>4</f>
        <v>4.0</v>
      </c>
      <c r="J71" s="8"/>
      <c r="K71" s="9" t="n">
        <f>282</f>
        <v>282.0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4</f>
        <v>4.0</v>
      </c>
      <c r="F72" s="8"/>
      <c r="G72" s="9" t="n">
        <f>59528000</f>
        <v>5.9528E7</v>
      </c>
      <c r="H72" s="8"/>
      <c r="I72" s="9" t="n">
        <f>2</f>
        <v>2.0</v>
      </c>
      <c r="J72" s="8"/>
      <c r="K72" s="9" t="n">
        <f>282</f>
        <v>282.0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18</f>
        <v>18.0</v>
      </c>
      <c r="F73" s="8"/>
      <c r="G73" s="9" t="n">
        <f>268781500</f>
        <v>2.687815E8</v>
      </c>
      <c r="H73" s="8"/>
      <c r="I73" s="9" t="n">
        <f>11</f>
        <v>11.0</v>
      </c>
      <c r="J73" s="8"/>
      <c r="K73" s="9" t="n">
        <f>288</f>
        <v>288.0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21</f>
        <v>21.0</v>
      </c>
      <c r="F74" s="8"/>
      <c r="G74" s="9" t="n">
        <f>313818000</f>
        <v>3.13818E8</v>
      </c>
      <c r="H74" s="8"/>
      <c r="I74" s="9" t="n">
        <f>13</f>
        <v>13.0</v>
      </c>
      <c r="J74" s="8"/>
      <c r="K74" s="9" t="n">
        <f>288</f>
        <v>288.0</v>
      </c>
    </row>
    <row r="75">
      <c r="A75" s="6" t="s">
        <v>26</v>
      </c>
      <c r="B75" s="7" t="s">
        <v>54</v>
      </c>
      <c r="C75" s="7" t="s">
        <v>55</v>
      </c>
      <c r="D75" s="8"/>
      <c r="E75" s="9" t="n">
        <f>12</f>
        <v>12.0</v>
      </c>
      <c r="F75" s="8"/>
      <c r="G75" s="9" t="n">
        <f>179052000</f>
        <v>1.79052E8</v>
      </c>
      <c r="H75" s="8"/>
      <c r="I75" s="9" t="n">
        <f>11</f>
        <v>11.0</v>
      </c>
      <c r="J75" s="8" t="s">
        <v>52</v>
      </c>
      <c r="K75" s="9" t="n">
        <f>297</f>
        <v>297.0</v>
      </c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 t="n">
        <f>25</f>
        <v>25.0</v>
      </c>
      <c r="F78" s="8"/>
      <c r="G78" s="9" t="n">
        <f>372385500</f>
        <v>3.723855E8</v>
      </c>
      <c r="H78" s="8"/>
      <c r="I78" s="9" t="n">
        <f>22</f>
        <v>22.0</v>
      </c>
      <c r="J78" s="8"/>
      <c r="K78" s="9" t="n">
        <f>295</f>
        <v>295.0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10</f>
        <v>10.0</v>
      </c>
      <c r="F79" s="8"/>
      <c r="G79" s="9" t="n">
        <f>149222500</f>
        <v>1.492225E8</v>
      </c>
      <c r="H79" s="8"/>
      <c r="I79" s="9" t="n">
        <f>10</f>
        <v>10.0</v>
      </c>
      <c r="J79" s="8"/>
      <c r="K79" s="9" t="n">
        <f>295</f>
        <v>295.0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10</f>
        <v>10.0</v>
      </c>
      <c r="F80" s="8"/>
      <c r="G80" s="9" t="n">
        <f>149302500</f>
        <v>1.493025E8</v>
      </c>
      <c r="H80" s="8"/>
      <c r="I80" s="9" t="n">
        <f>10</f>
        <v>10.0</v>
      </c>
      <c r="J80" s="8"/>
      <c r="K80" s="9" t="n">
        <f>295</f>
        <v>295.0</v>
      </c>
    </row>
    <row r="81">
      <c r="A81" s="6" t="s">
        <v>32</v>
      </c>
      <c r="B81" s="7" t="s">
        <v>54</v>
      </c>
      <c r="C81" s="7" t="s">
        <v>55</v>
      </c>
      <c r="D81" s="8" t="s">
        <v>52</v>
      </c>
      <c r="E81" s="9" t="n">
        <f>113</f>
        <v>113.0</v>
      </c>
      <c r="F81" s="8" t="s">
        <v>52</v>
      </c>
      <c r="G81" s="9" t="n">
        <f>1685139000</f>
        <v>1.685139E9</v>
      </c>
      <c r="H81" s="8" t="s">
        <v>52</v>
      </c>
      <c r="I81" s="9" t="n">
        <f>110</f>
        <v>110.0</v>
      </c>
      <c r="J81" s="8" t="s">
        <v>53</v>
      </c>
      <c r="K81" s="9" t="n">
        <f>196</f>
        <v>196.0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13</f>
        <v>13.0</v>
      </c>
      <c r="F82" s="8"/>
      <c r="G82" s="9" t="n">
        <f>193951000</f>
        <v>1.93951E8</v>
      </c>
      <c r="H82" s="8"/>
      <c r="I82" s="9" t="n">
        <f>8</f>
        <v>8.0</v>
      </c>
      <c r="J82" s="8"/>
      <c r="K82" s="9" t="n">
        <f>201</f>
        <v>201.0</v>
      </c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36</v>
      </c>
      <c r="B85" s="7" t="s">
        <v>54</v>
      </c>
      <c r="C85" s="7" t="s">
        <v>55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37</v>
      </c>
      <c r="B86" s="7" t="s">
        <v>54</v>
      </c>
      <c r="C86" s="7" t="s">
        <v>55</v>
      </c>
      <c r="D86" s="8"/>
      <c r="E86" s="9" t="n">
        <f>2</f>
        <v>2.0</v>
      </c>
      <c r="F86" s="8"/>
      <c r="G86" s="9" t="n">
        <f>29857500</f>
        <v>2.98575E7</v>
      </c>
      <c r="H86" s="8"/>
      <c r="I86" s="9" t="n">
        <f>2</f>
        <v>2.0</v>
      </c>
      <c r="J86" s="8"/>
      <c r="K86" s="9" t="n">
        <f>201</f>
        <v>201.0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2</f>
        <v>2.0</v>
      </c>
      <c r="F87" s="8"/>
      <c r="G87" s="9" t="n">
        <f>29828500</f>
        <v>2.98285E7</v>
      </c>
      <c r="H87" s="8"/>
      <c r="I87" s="9" t="n">
        <f>2</f>
        <v>2.0</v>
      </c>
      <c r="J87" s="8"/>
      <c r="K87" s="9" t="n">
        <f>201</f>
        <v>201.0</v>
      </c>
    </row>
    <row r="88">
      <c r="A88" s="6" t="s">
        <v>39</v>
      </c>
      <c r="B88" s="7" t="s">
        <v>54</v>
      </c>
      <c r="C88" s="7" t="s">
        <v>55</v>
      </c>
      <c r="D88" s="8"/>
      <c r="E88" s="9" t="n">
        <f>5</f>
        <v>5.0</v>
      </c>
      <c r="F88" s="8"/>
      <c r="G88" s="9" t="n">
        <f>74639000</f>
        <v>7.4639E7</v>
      </c>
      <c r="H88" s="8" t="s">
        <v>53</v>
      </c>
      <c r="I88" s="9" t="n">
        <f>1</f>
        <v>1.0</v>
      </c>
      <c r="J88" s="8"/>
      <c r="K88" s="9" t="n">
        <f>201</f>
        <v>201.0</v>
      </c>
    </row>
    <row r="89">
      <c r="A89" s="6" t="s">
        <v>40</v>
      </c>
      <c r="B89" s="7" t="s">
        <v>54</v>
      </c>
      <c r="C89" s="7" t="s">
        <v>55</v>
      </c>
      <c r="D89" s="8"/>
      <c r="E89" s="9" t="n">
        <f>24</f>
        <v>24.0</v>
      </c>
      <c r="F89" s="8"/>
      <c r="G89" s="9" t="n">
        <f>359141500</f>
        <v>3.591415E8</v>
      </c>
      <c r="H89" s="8"/>
      <c r="I89" s="9" t="n">
        <f>14</f>
        <v>14.0</v>
      </c>
      <c r="J89" s="8"/>
      <c r="K89" s="9" t="n">
        <f>202</f>
        <v>202.0</v>
      </c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43</v>
      </c>
      <c r="B92" s="7" t="s">
        <v>54</v>
      </c>
      <c r="C92" s="7" t="s">
        <v>55</v>
      </c>
      <c r="D92" s="8"/>
      <c r="E92" s="9" t="n">
        <f>40</f>
        <v>40.0</v>
      </c>
      <c r="F92" s="8"/>
      <c r="G92" s="9" t="n">
        <f>600834500</f>
        <v>6.008345E8</v>
      </c>
      <c r="H92" s="8"/>
      <c r="I92" s="9" t="n">
        <f>29</f>
        <v>29.0</v>
      </c>
      <c r="J92" s="8"/>
      <c r="K92" s="9" t="n">
        <f>212</f>
        <v>212.0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13</f>
        <v>13.0</v>
      </c>
      <c r="F93" s="8"/>
      <c r="G93" s="9" t="n">
        <f>195189000</f>
        <v>1.95189E8</v>
      </c>
      <c r="H93" s="8"/>
      <c r="I93" s="9" t="n">
        <f>12</f>
        <v>12.0</v>
      </c>
      <c r="J93" s="8"/>
      <c r="K93" s="9" t="n">
        <f>212</f>
        <v>212.0</v>
      </c>
    </row>
    <row r="94">
      <c r="A94" s="6" t="s">
        <v>45</v>
      </c>
      <c r="B94" s="7" t="s">
        <v>54</v>
      </c>
      <c r="C94" s="7" t="s">
        <v>55</v>
      </c>
      <c r="D94" s="8" t="s">
        <v>53</v>
      </c>
      <c r="E94" s="9" t="n">
        <f>1</f>
        <v>1.0</v>
      </c>
      <c r="F94" s="8" t="s">
        <v>53</v>
      </c>
      <c r="G94" s="9" t="n">
        <f>15023000</f>
        <v>1.5023E7</v>
      </c>
      <c r="H94" s="8"/>
      <c r="I94" s="9" t="n">
        <f>1</f>
        <v>1.0</v>
      </c>
      <c r="J94" s="8"/>
      <c r="K94" s="9" t="n">
        <f>212</f>
        <v>212.0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8</f>
        <v>8.0</v>
      </c>
      <c r="F95" s="8"/>
      <c r="G95" s="9" t="n">
        <f>120265000</f>
        <v>1.20265E8</v>
      </c>
      <c r="H95" s="8"/>
      <c r="I95" s="9" t="n">
        <f>8</f>
        <v>8.0</v>
      </c>
      <c r="J95" s="8"/>
      <c r="K95" s="9" t="n">
        <f>212</f>
        <v>212.0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12</f>
        <v>12.0</v>
      </c>
      <c r="F96" s="8"/>
      <c r="G96" s="9" t="n">
        <f>180652500</f>
        <v>1.806525E8</v>
      </c>
      <c r="H96" s="8"/>
      <c r="I96" s="9" t="n">
        <f>11</f>
        <v>11.0</v>
      </c>
      <c r="J96" s="8"/>
      <c r="K96" s="9" t="n">
        <f>212</f>
        <v>212.0</v>
      </c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21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36</v>
      </c>
      <c r="B116" s="7" t="s">
        <v>56</v>
      </c>
      <c r="C116" s="7" t="s">
        <v>57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