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<sst xmlns="http://schemas.openxmlformats.org/spreadsheetml/2006/main" count="412" uniqueCount="58">
  <si>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</si>
  <si>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</si>
  <si>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</si>
  <si>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</si>
  <si>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</si>
  <si>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</si>
  <si>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</si>
  <si>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</si>
  <si>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</si>
  <si>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</si>
  <si>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</si>
  <si>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</si>
  <si>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</si>
  <si>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</si>
  <si>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</si>
  <si>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</si>
  <si>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8.1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</si>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</sst>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/>
      <c r="F16" s="8"/>
      <c r="G16" s="9"/>
      <c r="H16" s="8"/>
      <c r="I16" s="9"/>
      <c r="J16" s="8"/>
      <c r="K16" s="9"/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 t="n">
        <f>19495</f>
        <v>19495.0</v>
      </c>
      <c r="F37" s="8"/>
      <c r="G37" s="9" t="n">
        <f>2932476090000</f>
        <v>2.93247609E12</v>
      </c>
      <c r="H37" s="8"/>
      <c r="I37" s="9" t="n">
        <f>4324</f>
        <v>4324.0</v>
      </c>
      <c r="J37" s="8"/>
      <c r="K37" s="9" t="n">
        <f>116196</f>
        <v>116196.0</v>
      </c>
    </row>
    <row r="38">
      <c r="A38" s="6" t="s">
        <v>20</v>
      </c>
      <c r="B38" s="7" t="s">
        <v>50</v>
      </c>
      <c r="C38" s="7" t="s">
        <v>51</v>
      </c>
      <c r="D38" s="8"/>
      <c r="E38" s="9" t="n">
        <f>29322</f>
        <v>29322.0</v>
      </c>
      <c r="F38" s="8"/>
      <c r="G38" s="9" t="n">
        <f>4416575270000</f>
        <v>4.41657527E12</v>
      </c>
      <c r="H38" s="8"/>
      <c r="I38" s="9" t="n">
        <f>6621</f>
        <v>6621.0</v>
      </c>
      <c r="J38" s="8"/>
      <c r="K38" s="9" t="n">
        <f>115924</f>
        <v>115924.0</v>
      </c>
    </row>
    <row r="39">
      <c r="A39" s="6" t="s">
        <v>21</v>
      </c>
      <c r="B39" s="7" t="s">
        <v>50</v>
      </c>
      <c r="C39" s="7" t="s">
        <v>51</v>
      </c>
      <c r="D39" s="8"/>
      <c r="E39" s="9" t="n">
        <f>24334</f>
        <v>24334.0</v>
      </c>
      <c r="F39" s="8"/>
      <c r="G39" s="9" t="n">
        <f>3663102740000</f>
        <v>3.66310274E12</v>
      </c>
      <c r="H39" s="8"/>
      <c r="I39" s="9" t="n">
        <f>5422</f>
        <v>5422.0</v>
      </c>
      <c r="J39" s="8"/>
      <c r="K39" s="9" t="n">
        <f>114049</f>
        <v>114049.0</v>
      </c>
    </row>
    <row r="40">
      <c r="A40" s="6" t="s">
        <v>22</v>
      </c>
      <c r="B40" s="7" t="s">
        <v>50</v>
      </c>
      <c r="C40" s="7" t="s">
        <v>51</v>
      </c>
      <c r="D40" s="8"/>
      <c r="E40" s="9" t="n">
        <f>19387</f>
        <v>19387.0</v>
      </c>
      <c r="F40" s="8"/>
      <c r="G40" s="9" t="n">
        <f>2918732410000</f>
        <v>2.91873241E12</v>
      </c>
      <c r="H40" s="8"/>
      <c r="I40" s="9" t="n">
        <f>4258</f>
        <v>4258.0</v>
      </c>
      <c r="J40" s="8" t="s">
        <v>52</v>
      </c>
      <c r="K40" s="9" t="n">
        <f>113695</f>
        <v>113695.0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15835</f>
        <v>15835.0</v>
      </c>
      <c r="F41" s="8"/>
      <c r="G41" s="9" t="n">
        <f>2386129280000</f>
        <v>2.38612928E12</v>
      </c>
      <c r="H41" s="8"/>
      <c r="I41" s="9" t="n">
        <f>3095</f>
        <v>3095.0</v>
      </c>
      <c r="J41" s="8"/>
      <c r="K41" s="9" t="n">
        <f>114070</f>
        <v>114070.0</v>
      </c>
    </row>
    <row r="42">
      <c r="A42" s="6" t="s">
        <v>24</v>
      </c>
      <c r="B42" s="7" t="s">
        <v>50</v>
      </c>
      <c r="C42" s="7" t="s">
        <v>51</v>
      </c>
      <c r="D42" s="8"/>
      <c r="E42" s="9"/>
      <c r="F42" s="8"/>
      <c r="G42" s="9"/>
      <c r="H42" s="8"/>
      <c r="I42" s="9"/>
      <c r="J42" s="8"/>
      <c r="K42" s="9"/>
    </row>
    <row r="43">
      <c r="A43" s="6" t="s">
        <v>25</v>
      </c>
      <c r="B43" s="7" t="s">
        <v>50</v>
      </c>
      <c r="C43" s="7" t="s">
        <v>51</v>
      </c>
      <c r="D43" s="8"/>
      <c r="E43" s="9"/>
      <c r="F43" s="8"/>
      <c r="G43" s="9"/>
      <c r="H43" s="8"/>
      <c r="I43" s="9"/>
      <c r="J43" s="8"/>
      <c r="K43" s="9"/>
    </row>
    <row r="44">
      <c r="A44" s="6" t="s">
        <v>26</v>
      </c>
      <c r="B44" s="7" t="s">
        <v>50</v>
      </c>
      <c r="C44" s="7" t="s">
        <v>51</v>
      </c>
      <c r="D44" s="8"/>
      <c r="E44" s="9" t="n">
        <f>17908</f>
        <v>17908.0</v>
      </c>
      <c r="F44" s="8"/>
      <c r="G44" s="9" t="n">
        <f>2695903350000</f>
        <v>2.69590335E12</v>
      </c>
      <c r="H44" s="8"/>
      <c r="I44" s="9" t="n">
        <f>4880</f>
        <v>4880.0</v>
      </c>
      <c r="J44" s="8"/>
      <c r="K44" s="9" t="n">
        <f>114528</f>
        <v>114528.0</v>
      </c>
    </row>
    <row r="45">
      <c r="A45" s="6" t="s">
        <v>27</v>
      </c>
      <c r="B45" s="7" t="s">
        <v>50</v>
      </c>
      <c r="C45" s="7" t="s">
        <v>51</v>
      </c>
      <c r="D45" s="8" t="s">
        <v>52</v>
      </c>
      <c r="E45" s="9" t="n">
        <f>13408</f>
        <v>13408.0</v>
      </c>
      <c r="F45" s="8" t="s">
        <v>52</v>
      </c>
      <c r="G45" s="9" t="n">
        <f>2019410910000</f>
        <v>2.01941091E12</v>
      </c>
      <c r="H45" s="8"/>
      <c r="I45" s="9" t="n">
        <f>3037</f>
        <v>3037.0</v>
      </c>
      <c r="J45" s="8"/>
      <c r="K45" s="9" t="n">
        <f>115272</f>
        <v>115272.0</v>
      </c>
    </row>
    <row r="46">
      <c r="A46" s="6" t="s">
        <v>28</v>
      </c>
      <c r="B46" s="7" t="s">
        <v>50</v>
      </c>
      <c r="C46" s="7" t="s">
        <v>51</v>
      </c>
      <c r="D46" s="8"/>
      <c r="E46" s="9" t="n">
        <f>16937</f>
        <v>16937.0</v>
      </c>
      <c r="F46" s="8"/>
      <c r="G46" s="9" t="n">
        <f>2549253680000</f>
        <v>2.54925368E12</v>
      </c>
      <c r="H46" s="8" t="s">
        <v>52</v>
      </c>
      <c r="I46" s="9" t="n">
        <f>2436</f>
        <v>2436.0</v>
      </c>
      <c r="J46" s="8"/>
      <c r="K46" s="9" t="n">
        <f>115637</f>
        <v>115637.0</v>
      </c>
    </row>
    <row r="47">
      <c r="A47" s="6" t="s">
        <v>29</v>
      </c>
      <c r="B47" s="7" t="s">
        <v>50</v>
      </c>
      <c r="C47" s="7" t="s">
        <v>51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30</v>
      </c>
      <c r="B48" s="7" t="s">
        <v>50</v>
      </c>
      <c r="C48" s="7" t="s">
        <v>51</v>
      </c>
      <c r="D48" s="8"/>
      <c r="E48" s="9" t="n">
        <f>20954</f>
        <v>20954.0</v>
      </c>
      <c r="F48" s="8"/>
      <c r="G48" s="9" t="n">
        <f>3150145230000</f>
        <v>3.15014523E12</v>
      </c>
      <c r="H48" s="8"/>
      <c r="I48" s="9" t="n">
        <f>4328</f>
        <v>4328.0</v>
      </c>
      <c r="J48" s="8"/>
      <c r="K48" s="9" t="n">
        <f>116005</f>
        <v>116005.0</v>
      </c>
    </row>
    <row r="49">
      <c r="A49" s="6" t="s">
        <v>31</v>
      </c>
      <c r="B49" s="7" t="s">
        <v>50</v>
      </c>
      <c r="C49" s="7" t="s">
        <v>51</v>
      </c>
      <c r="D49" s="8"/>
      <c r="E49" s="9"/>
      <c r="F49" s="8"/>
      <c r="G49" s="9"/>
      <c r="H49" s="8"/>
      <c r="I49" s="9"/>
      <c r="J49" s="8"/>
      <c r="K49" s="9"/>
    </row>
    <row r="50">
      <c r="A50" s="6" t="s">
        <v>32</v>
      </c>
      <c r="B50" s="7" t="s">
        <v>50</v>
      </c>
      <c r="C50" s="7" t="s">
        <v>51</v>
      </c>
      <c r="D50" s="8"/>
      <c r="E50" s="9"/>
      <c r="F50" s="8"/>
      <c r="G50" s="9"/>
      <c r="H50" s="8"/>
      <c r="I50" s="9"/>
      <c r="J50" s="8"/>
      <c r="K50" s="9"/>
    </row>
    <row r="51">
      <c r="A51" s="6" t="s">
        <v>33</v>
      </c>
      <c r="B51" s="7" t="s">
        <v>50</v>
      </c>
      <c r="C51" s="7" t="s">
        <v>51</v>
      </c>
      <c r="D51" s="8"/>
      <c r="E51" s="9" t="n">
        <f>15637</f>
        <v>15637.0</v>
      </c>
      <c r="F51" s="8"/>
      <c r="G51" s="9" t="n">
        <f>2349692570000</f>
        <v>2.34969257E12</v>
      </c>
      <c r="H51" s="8"/>
      <c r="I51" s="9" t="n">
        <f>4780</f>
        <v>4780.0</v>
      </c>
      <c r="J51" s="8"/>
      <c r="K51" s="9" t="n">
        <f>115791</f>
        <v>115791.0</v>
      </c>
    </row>
    <row r="52">
      <c r="A52" s="6" t="s">
        <v>34</v>
      </c>
      <c r="B52" s="7" t="s">
        <v>50</v>
      </c>
      <c r="C52" s="7" t="s">
        <v>51</v>
      </c>
      <c r="D52" s="8"/>
      <c r="E52" s="9" t="n">
        <f>19439</f>
        <v>19439.0</v>
      </c>
      <c r="F52" s="8"/>
      <c r="G52" s="9" t="n">
        <f>2925076040000</f>
        <v>2.92507604E12</v>
      </c>
      <c r="H52" s="8"/>
      <c r="I52" s="9" t="n">
        <f>6969</f>
        <v>6969.0</v>
      </c>
      <c r="J52" s="8"/>
      <c r="K52" s="9" t="n">
        <f>117413</f>
        <v>117413.0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16449</f>
        <v>16449.0</v>
      </c>
      <c r="F53" s="8"/>
      <c r="G53" s="9" t="n">
        <f>2475165990000</f>
        <v>2.47516599E12</v>
      </c>
      <c r="H53" s="8"/>
      <c r="I53" s="9" t="n">
        <f>4156</f>
        <v>4156.0</v>
      </c>
      <c r="J53" s="8"/>
      <c r="K53" s="9" t="n">
        <f>117417</f>
        <v>117417.0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22133</f>
        <v>22133.0</v>
      </c>
      <c r="F54" s="8"/>
      <c r="G54" s="9" t="n">
        <f>3327700920000</f>
        <v>3.32770092E12</v>
      </c>
      <c r="H54" s="8"/>
      <c r="I54" s="9" t="n">
        <f>4693</f>
        <v>4693.0</v>
      </c>
      <c r="J54" s="8"/>
      <c r="K54" s="9" t="n">
        <f>117565</f>
        <v>117565.0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20727</f>
        <v>20727.0</v>
      </c>
      <c r="F55" s="8"/>
      <c r="G55" s="9" t="n">
        <f>3114792690000</f>
        <v>3.11479269E12</v>
      </c>
      <c r="H55" s="8"/>
      <c r="I55" s="9" t="n">
        <f>4229</f>
        <v>4229.0</v>
      </c>
      <c r="J55" s="8"/>
      <c r="K55" s="9" t="n">
        <f>117621</f>
        <v>117621.0</v>
      </c>
    </row>
    <row r="56">
      <c r="A56" s="6" t="s">
        <v>38</v>
      </c>
      <c r="B56" s="7" t="s">
        <v>50</v>
      </c>
      <c r="C56" s="7" t="s">
        <v>51</v>
      </c>
      <c r="D56" s="8"/>
      <c r="E56" s="9"/>
      <c r="F56" s="8"/>
      <c r="G56" s="9"/>
      <c r="H56" s="8"/>
      <c r="I56" s="9"/>
      <c r="J56" s="8"/>
      <c r="K56" s="9"/>
    </row>
    <row r="57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>
      <c r="A58" s="6" t="s">
        <v>40</v>
      </c>
      <c r="B58" s="7" t="s">
        <v>50</v>
      </c>
      <c r="C58" s="7" t="s">
        <v>51</v>
      </c>
      <c r="D58" s="8"/>
      <c r="E58" s="9" t="n">
        <f>27102</f>
        <v>27102.0</v>
      </c>
      <c r="F58" s="8"/>
      <c r="G58" s="9" t="n">
        <f>4060913420000</f>
        <v>4.06091342E12</v>
      </c>
      <c r="H58" s="8"/>
      <c r="I58" s="9" t="n">
        <f>6658</f>
        <v>6658.0</v>
      </c>
      <c r="J58" s="8"/>
      <c r="K58" s="9" t="n">
        <f>118337</f>
        <v>118337.0</v>
      </c>
    </row>
    <row r="59">
      <c r="A59" s="6" t="s">
        <v>41</v>
      </c>
      <c r="B59" s="7" t="s">
        <v>50</v>
      </c>
      <c r="C59" s="7" t="s">
        <v>51</v>
      </c>
      <c r="D59" s="8"/>
      <c r="E59" s="9" t="n">
        <f>24746</f>
        <v>24746.0</v>
      </c>
      <c r="F59" s="8"/>
      <c r="G59" s="9" t="n">
        <f>3704221210000</f>
        <v>3.70422121E12</v>
      </c>
      <c r="H59" s="8"/>
      <c r="I59" s="9" t="n">
        <f>6146</f>
        <v>6146.0</v>
      </c>
      <c r="J59" s="8"/>
      <c r="K59" s="9" t="n">
        <f>116520</f>
        <v>116520.0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22073</f>
        <v>22073.0</v>
      </c>
      <c r="F60" s="8"/>
      <c r="G60" s="9" t="n">
        <f>3304557550000</f>
        <v>3.30455755E12</v>
      </c>
      <c r="H60" s="8"/>
      <c r="I60" s="9" t="n">
        <f>5006</f>
        <v>5006.0</v>
      </c>
      <c r="J60" s="8"/>
      <c r="K60" s="9" t="n">
        <f>116674</f>
        <v>116674.0</v>
      </c>
    </row>
    <row r="61">
      <c r="A61" s="6" t="s">
        <v>43</v>
      </c>
      <c r="B61" s="7" t="s">
        <v>50</v>
      </c>
      <c r="C61" s="7" t="s">
        <v>51</v>
      </c>
      <c r="D61" s="8" t="s">
        <v>53</v>
      </c>
      <c r="E61" s="9" t="n">
        <f>31792</f>
        <v>31792.0</v>
      </c>
      <c r="F61" s="8" t="s">
        <v>53</v>
      </c>
      <c r="G61" s="9" t="n">
        <f>4750735840000</f>
        <v>4.75073584E12</v>
      </c>
      <c r="H61" s="8" t="s">
        <v>53</v>
      </c>
      <c r="I61" s="9" t="n">
        <f>7887</f>
        <v>7887.0</v>
      </c>
      <c r="J61" s="8"/>
      <c r="K61" s="9" t="n">
        <f>118224</f>
        <v>118224.0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18001</f>
        <v>18001.0</v>
      </c>
      <c r="F62" s="8"/>
      <c r="G62" s="9" t="n">
        <f>2693001520000</f>
        <v>2.69300152E12</v>
      </c>
      <c r="H62" s="8"/>
      <c r="I62" s="9" t="n">
        <f>4014</f>
        <v>4014.0</v>
      </c>
      <c r="J62" s="8"/>
      <c r="K62" s="9" t="n">
        <f>118380</f>
        <v>118380.0</v>
      </c>
    </row>
    <row r="63">
      <c r="A63" s="6" t="s">
        <v>45</v>
      </c>
      <c r="B63" s="7" t="s">
        <v>50</v>
      </c>
      <c r="C63" s="7" t="s">
        <v>51</v>
      </c>
      <c r="D63" s="8"/>
      <c r="E63" s="9"/>
      <c r="F63" s="8"/>
      <c r="G63" s="9"/>
      <c r="H63" s="8"/>
      <c r="I63" s="9"/>
      <c r="J63" s="8"/>
      <c r="K63" s="9"/>
    </row>
    <row r="64">
      <c r="A64" s="6" t="s">
        <v>46</v>
      </c>
      <c r="B64" s="7" t="s">
        <v>50</v>
      </c>
      <c r="C64" s="7" t="s">
        <v>51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47</v>
      </c>
      <c r="B65" s="7" t="s">
        <v>50</v>
      </c>
      <c r="C65" s="7" t="s">
        <v>51</v>
      </c>
      <c r="D65" s="8"/>
      <c r="E65" s="9" t="n">
        <f>26943</f>
        <v>26943.0</v>
      </c>
      <c r="F65" s="8"/>
      <c r="G65" s="9" t="n">
        <f>4023956230000</f>
        <v>4.02395623E12</v>
      </c>
      <c r="H65" s="8"/>
      <c r="I65" s="9" t="n">
        <f>6002</f>
        <v>6002.0</v>
      </c>
      <c r="J65" s="8" t="s">
        <v>53</v>
      </c>
      <c r="K65" s="9" t="n">
        <f>121438</f>
        <v>121438.0</v>
      </c>
    </row>
    <row r="66">
      <c r="A66" s="6" t="s">
        <v>48</v>
      </c>
      <c r="B66" s="7" t="s">
        <v>50</v>
      </c>
      <c r="C66" s="7" t="s">
        <v>51</v>
      </c>
      <c r="D66" s="8"/>
      <c r="E66" s="9" t="n">
        <f>24080</f>
        <v>24080.0</v>
      </c>
      <c r="F66" s="8"/>
      <c r="G66" s="9" t="n">
        <f>3594851180000</f>
        <v>3.59485118E12</v>
      </c>
      <c r="H66" s="8"/>
      <c r="I66" s="9" t="n">
        <f>5720</f>
        <v>5720.0</v>
      </c>
      <c r="J66" s="8"/>
      <c r="K66" s="9" t="n">
        <f>118873</f>
        <v>118873.0</v>
      </c>
    </row>
    <row r="67">
      <c r="A67" s="6" t="s">
        <v>49</v>
      </c>
      <c r="B67" s="7" t="s">
        <v>50</v>
      </c>
      <c r="C67" s="7" t="s">
        <v>51</v>
      </c>
      <c r="D67" s="8"/>
      <c r="E67" s="9" t="n">
        <f>27631</f>
        <v>27631.0</v>
      </c>
      <c r="F67" s="8"/>
      <c r="G67" s="9" t="n">
        <f>4129346670000</f>
        <v>4.12934667E12</v>
      </c>
      <c r="H67" s="8"/>
      <c r="I67" s="9" t="n">
        <f>7775</f>
        <v>7775.0</v>
      </c>
      <c r="J67" s="8"/>
      <c r="K67" s="9" t="n">
        <f>119946</f>
        <v>119946.0</v>
      </c>
    </row>
    <row r="68">
      <c r="A68" s="6" t="s">
        <v>16</v>
      </c>
      <c r="B68" s="7" t="s">
        <v>54</v>
      </c>
      <c r="C68" s="7" t="s">
        <v>55</v>
      </c>
      <c r="D68" s="8"/>
      <c r="E68" s="9" t="n">
        <f>5</f>
        <v>5.0</v>
      </c>
      <c r="F68" s="8"/>
      <c r="G68" s="9" t="n">
        <f>75213000</f>
        <v>7.5213E7</v>
      </c>
      <c r="H68" s="8"/>
      <c r="I68" s="9" t="n">
        <f>5</f>
        <v>5.0</v>
      </c>
      <c r="J68" s="8"/>
      <c r="K68" s="9" t="n">
        <f>213</f>
        <v>213.0</v>
      </c>
    </row>
    <row r="69">
      <c r="A69" s="6" t="s">
        <v>20</v>
      </c>
      <c r="B69" s="7" t="s">
        <v>54</v>
      </c>
      <c r="C69" s="7" t="s">
        <v>55</v>
      </c>
      <c r="D69" s="8" t="s">
        <v>53</v>
      </c>
      <c r="E69" s="9" t="n">
        <f>78</f>
        <v>78.0</v>
      </c>
      <c r="F69" s="8" t="s">
        <v>53</v>
      </c>
      <c r="G69" s="9" t="n">
        <f>1175124500</f>
        <v>1.1751245E9</v>
      </c>
      <c r="H69" s="8" t="s">
        <v>53</v>
      </c>
      <c r="I69" s="9" t="n">
        <f>76</f>
        <v>76.0</v>
      </c>
      <c r="J69" s="8"/>
      <c r="K69" s="9" t="n">
        <f>220</f>
        <v>220.0</v>
      </c>
    </row>
    <row r="70">
      <c r="A70" s="6" t="s">
        <v>21</v>
      </c>
      <c r="B70" s="7" t="s">
        <v>54</v>
      </c>
      <c r="C70" s="7" t="s">
        <v>55</v>
      </c>
      <c r="D70" s="8"/>
      <c r="E70" s="9" t="n">
        <f>6</f>
        <v>6.0</v>
      </c>
      <c r="F70" s="8"/>
      <c r="G70" s="9" t="n">
        <f>90274000</f>
        <v>9.0274E7</v>
      </c>
      <c r="H70" s="8"/>
      <c r="I70" s="9" t="n">
        <f>4</f>
        <v>4.0</v>
      </c>
      <c r="J70" s="8"/>
      <c r="K70" s="9" t="n">
        <f>220</f>
        <v>220.0</v>
      </c>
    </row>
    <row r="71">
      <c r="A71" s="6" t="s">
        <v>22</v>
      </c>
      <c r="B71" s="7" t="s">
        <v>54</v>
      </c>
      <c r="C71" s="7" t="s">
        <v>55</v>
      </c>
      <c r="D71" s="8"/>
      <c r="E71" s="9" t="n">
        <f>1</f>
        <v>1.0</v>
      </c>
      <c r="F71" s="8"/>
      <c r="G71" s="9" t="n">
        <f>15063000</f>
        <v>1.5063E7</v>
      </c>
      <c r="H71" s="8"/>
      <c r="I71" s="9" t="n">
        <f>1</f>
        <v>1.0</v>
      </c>
      <c r="J71" s="8" t="s">
        <v>53</v>
      </c>
      <c r="K71" s="9" t="n">
        <f>221</f>
        <v>221.0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22</f>
        <v>22.0</v>
      </c>
      <c r="F72" s="8"/>
      <c r="G72" s="9" t="n">
        <f>331519500</f>
        <v>3.315195E8</v>
      </c>
      <c r="H72" s="8"/>
      <c r="I72" s="9" t="n">
        <f>8</f>
        <v>8.0</v>
      </c>
      <c r="J72" s="8"/>
      <c r="K72" s="9" t="n">
        <f>211</f>
        <v>211.0</v>
      </c>
    </row>
    <row r="73">
      <c r="A73" s="6" t="s">
        <v>24</v>
      </c>
      <c r="B73" s="7" t="s">
        <v>54</v>
      </c>
      <c r="C73" s="7" t="s">
        <v>55</v>
      </c>
      <c r="D73" s="8"/>
      <c r="E73" s="9"/>
      <c r="F73" s="8"/>
      <c r="G73" s="9"/>
      <c r="H73" s="8"/>
      <c r="I73" s="9"/>
      <c r="J73" s="8"/>
      <c r="K73" s="9"/>
    </row>
    <row r="74">
      <c r="A74" s="6" t="s">
        <v>25</v>
      </c>
      <c r="B74" s="7" t="s">
        <v>54</v>
      </c>
      <c r="C74" s="7" t="s">
        <v>55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26</v>
      </c>
      <c r="B75" s="7" t="s">
        <v>54</v>
      </c>
      <c r="C75" s="7" t="s">
        <v>55</v>
      </c>
      <c r="D75" s="8"/>
      <c r="E75" s="9" t="n">
        <f>11</f>
        <v>11.0</v>
      </c>
      <c r="F75" s="8"/>
      <c r="G75" s="9" t="n">
        <f>165555500</f>
        <v>1.655555E8</v>
      </c>
      <c r="H75" s="8"/>
      <c r="I75" s="9" t="n">
        <f>7</f>
        <v>7.0</v>
      </c>
      <c r="J75" s="8"/>
      <c r="K75" s="9" t="n">
        <f>210</f>
        <v>210.0</v>
      </c>
    </row>
    <row r="76">
      <c r="A76" s="6" t="s">
        <v>27</v>
      </c>
      <c r="B76" s="7" t="s">
        <v>54</v>
      </c>
      <c r="C76" s="7" t="s">
        <v>55</v>
      </c>
      <c r="D76" s="8"/>
      <c r="E76" s="9" t="n">
        <f>2</f>
        <v>2.0</v>
      </c>
      <c r="F76" s="8"/>
      <c r="G76" s="9" t="n">
        <f>30132000</f>
        <v>3.0132E7</v>
      </c>
      <c r="H76" s="8"/>
      <c r="I76" s="9" t="n">
        <f>2</f>
        <v>2.0</v>
      </c>
      <c r="J76" s="8"/>
      <c r="K76" s="9" t="n">
        <f>212</f>
        <v>212.0</v>
      </c>
    </row>
    <row r="77">
      <c r="A77" s="6" t="s">
        <v>28</v>
      </c>
      <c r="B77" s="7" t="s">
        <v>54</v>
      </c>
      <c r="C77" s="7" t="s">
        <v>55</v>
      </c>
      <c r="D77" s="8"/>
      <c r="E77" s="9" t="n">
        <f>3</f>
        <v>3.0</v>
      </c>
      <c r="F77" s="8"/>
      <c r="G77" s="9" t="n">
        <f>45162000</f>
        <v>4.5162E7</v>
      </c>
      <c r="H77" s="8"/>
      <c r="I77" s="9" t="n">
        <f>2</f>
        <v>2.0</v>
      </c>
      <c r="J77" s="8"/>
      <c r="K77" s="9" t="n">
        <f>211</f>
        <v>211.0</v>
      </c>
    </row>
    <row r="78">
      <c r="A78" s="6" t="s">
        <v>29</v>
      </c>
      <c r="B78" s="7" t="s">
        <v>54</v>
      </c>
      <c r="C78" s="7" t="s">
        <v>55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30</v>
      </c>
      <c r="B79" s="7" t="s">
        <v>54</v>
      </c>
      <c r="C79" s="7" t="s">
        <v>55</v>
      </c>
      <c r="D79" s="8"/>
      <c r="E79" s="9" t="n">
        <f>1</f>
        <v>1.0</v>
      </c>
      <c r="F79" s="8"/>
      <c r="G79" s="9" t="n">
        <f>15018000</f>
        <v>1.5018E7</v>
      </c>
      <c r="H79" s="8" t="s">
        <v>52</v>
      </c>
      <c r="I79" s="9" t="str">
        <f>"－"</f>
        <v>－</v>
      </c>
      <c r="J79" s="8"/>
      <c r="K79" s="9" t="n">
        <f>212</f>
        <v>212.0</v>
      </c>
    </row>
    <row r="80">
      <c r="A80" s="6" t="s">
        <v>31</v>
      </c>
      <c r="B80" s="7" t="s">
        <v>54</v>
      </c>
      <c r="C80" s="7" t="s">
        <v>55</v>
      </c>
      <c r="D80" s="8"/>
      <c r="E80" s="9"/>
      <c r="F80" s="8"/>
      <c r="G80" s="9"/>
      <c r="H80" s="8"/>
      <c r="I80" s="9"/>
      <c r="J80" s="8"/>
      <c r="K80" s="9"/>
    </row>
    <row r="81">
      <c r="A81" s="6" t="s">
        <v>32</v>
      </c>
      <c r="B81" s="7" t="s">
        <v>54</v>
      </c>
      <c r="C81" s="7" t="s">
        <v>55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33</v>
      </c>
      <c r="B82" s="7" t="s">
        <v>54</v>
      </c>
      <c r="C82" s="7" t="s">
        <v>55</v>
      </c>
      <c r="D82" s="8" t="s">
        <v>52</v>
      </c>
      <c r="E82" s="9" t="str">
        <f>"－"</f>
        <v>－</v>
      </c>
      <c r="F82" s="8" t="s">
        <v>52</v>
      </c>
      <c r="G82" s="9" t="str">
        <f>"－"</f>
        <v>－</v>
      </c>
      <c r="H82" s="8"/>
      <c r="I82" s="9" t="str">
        <f>"－"</f>
        <v>－</v>
      </c>
      <c r="J82" s="8"/>
      <c r="K82" s="9" t="n">
        <f>212</f>
        <v>212.0</v>
      </c>
    </row>
    <row r="83">
      <c r="A83" s="6" t="s">
        <v>34</v>
      </c>
      <c r="B83" s="7" t="s">
        <v>54</v>
      </c>
      <c r="C83" s="7" t="s">
        <v>55</v>
      </c>
      <c r="D83" s="8"/>
      <c r="E83" s="9" t="str">
        <f>"－"</f>
        <v>－</v>
      </c>
      <c r="F83" s="8"/>
      <c r="G83" s="9" t="str">
        <f>"－"</f>
        <v>－</v>
      </c>
      <c r="H83" s="8"/>
      <c r="I83" s="9" t="str">
        <f>"－"</f>
        <v>－</v>
      </c>
      <c r="J83" s="8"/>
      <c r="K83" s="9" t="n">
        <f>212</f>
        <v>212.0</v>
      </c>
    </row>
    <row r="84">
      <c r="A84" s="6" t="s">
        <v>35</v>
      </c>
      <c r="B84" s="7" t="s">
        <v>54</v>
      </c>
      <c r="C84" s="7" t="s">
        <v>55</v>
      </c>
      <c r="D84" s="8"/>
      <c r="E84" s="9" t="n">
        <f>4</f>
        <v>4.0</v>
      </c>
      <c r="F84" s="8"/>
      <c r="G84" s="9" t="n">
        <f>60177000</f>
        <v>6.0177E7</v>
      </c>
      <c r="H84" s="8"/>
      <c r="I84" s="9" t="n">
        <f>4</f>
        <v>4.0</v>
      </c>
      <c r="J84" s="8"/>
      <c r="K84" s="9" t="n">
        <f>210</f>
        <v>210.0</v>
      </c>
    </row>
    <row r="85">
      <c r="A85" s="6" t="s">
        <v>36</v>
      </c>
      <c r="B85" s="7" t="s">
        <v>54</v>
      </c>
      <c r="C85" s="7" t="s">
        <v>55</v>
      </c>
      <c r="D85" s="8"/>
      <c r="E85" s="9" t="n">
        <f>6</f>
        <v>6.0</v>
      </c>
      <c r="F85" s="8"/>
      <c r="G85" s="9" t="n">
        <f>90230000</f>
        <v>9.023E7</v>
      </c>
      <c r="H85" s="8"/>
      <c r="I85" s="9" t="n">
        <f>3</f>
        <v>3.0</v>
      </c>
      <c r="J85" s="8"/>
      <c r="K85" s="9" t="n">
        <f>207</f>
        <v>207.0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2</f>
        <v>2.0</v>
      </c>
      <c r="F86" s="8"/>
      <c r="G86" s="9" t="n">
        <f>30060500</f>
        <v>3.00605E7</v>
      </c>
      <c r="H86" s="8"/>
      <c r="I86" s="9" t="n">
        <f>1</f>
        <v>1.0</v>
      </c>
      <c r="J86" s="8"/>
      <c r="K86" s="9" t="n">
        <f>205</f>
        <v>205.0</v>
      </c>
    </row>
    <row r="87">
      <c r="A87" s="6" t="s">
        <v>38</v>
      </c>
      <c r="B87" s="7" t="s">
        <v>54</v>
      </c>
      <c r="C87" s="7" t="s">
        <v>55</v>
      </c>
      <c r="D87" s="8"/>
      <c r="E87" s="9"/>
      <c r="F87" s="8"/>
      <c r="G87" s="9"/>
      <c r="H87" s="8"/>
      <c r="I87" s="9"/>
      <c r="J87" s="8"/>
      <c r="K87" s="9"/>
    </row>
    <row r="88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40</v>
      </c>
      <c r="B89" s="7" t="s">
        <v>54</v>
      </c>
      <c r="C89" s="7" t="s">
        <v>55</v>
      </c>
      <c r="D89" s="8"/>
      <c r="E89" s="9" t="n">
        <f>14</f>
        <v>14.0</v>
      </c>
      <c r="F89" s="8"/>
      <c r="G89" s="9" t="n">
        <f>209702000</f>
        <v>2.09702E8</v>
      </c>
      <c r="H89" s="8"/>
      <c r="I89" s="9" t="n">
        <f>2</f>
        <v>2.0</v>
      </c>
      <c r="J89" s="8"/>
      <c r="K89" s="9" t="n">
        <f>202</f>
        <v>202.0</v>
      </c>
    </row>
    <row r="90">
      <c r="A90" s="6" t="s">
        <v>41</v>
      </c>
      <c r="B90" s="7" t="s">
        <v>54</v>
      </c>
      <c r="C90" s="7" t="s">
        <v>55</v>
      </c>
      <c r="D90" s="8"/>
      <c r="E90" s="9" t="n">
        <f>12</f>
        <v>12.0</v>
      </c>
      <c r="F90" s="8"/>
      <c r="G90" s="9" t="n">
        <f>179695000</f>
        <v>1.79695E8</v>
      </c>
      <c r="H90" s="8"/>
      <c r="I90" s="9" t="n">
        <f>10</f>
        <v>10.0</v>
      </c>
      <c r="J90" s="8" t="s">
        <v>52</v>
      </c>
      <c r="K90" s="9" t="n">
        <f>201</f>
        <v>201.0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12</f>
        <v>12.0</v>
      </c>
      <c r="F91" s="8"/>
      <c r="G91" s="9" t="n">
        <f>179664000</f>
        <v>1.79664E8</v>
      </c>
      <c r="H91" s="8"/>
      <c r="I91" s="9" t="n">
        <f>11</f>
        <v>11.0</v>
      </c>
      <c r="J91" s="8"/>
      <c r="K91" s="9" t="n">
        <f>204</f>
        <v>204.0</v>
      </c>
    </row>
    <row r="92">
      <c r="A92" s="6" t="s">
        <v>43</v>
      </c>
      <c r="B92" s="7" t="s">
        <v>54</v>
      </c>
      <c r="C92" s="7" t="s">
        <v>55</v>
      </c>
      <c r="D92" s="8"/>
      <c r="E92" s="9" t="n">
        <f>14</f>
        <v>14.0</v>
      </c>
      <c r="F92" s="8"/>
      <c r="G92" s="9" t="n">
        <f>209218000</f>
        <v>2.09218E8</v>
      </c>
      <c r="H92" s="8"/>
      <c r="I92" s="9" t="n">
        <f>9</f>
        <v>9.0</v>
      </c>
      <c r="J92" s="8"/>
      <c r="K92" s="9" t="n">
        <f>207</f>
        <v>207.0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8</f>
        <v>8.0</v>
      </c>
      <c r="F93" s="8"/>
      <c r="G93" s="9" t="n">
        <f>119699000</f>
        <v>1.19699E8</v>
      </c>
      <c r="H93" s="8"/>
      <c r="I93" s="9" t="n">
        <f>4</f>
        <v>4.0</v>
      </c>
      <c r="J93" s="8"/>
      <c r="K93" s="9" t="n">
        <f>204</f>
        <v>204.0</v>
      </c>
    </row>
    <row r="94">
      <c r="A94" s="6" t="s">
        <v>45</v>
      </c>
      <c r="B94" s="7" t="s">
        <v>54</v>
      </c>
      <c r="C94" s="7" t="s">
        <v>55</v>
      </c>
      <c r="D94" s="8"/>
      <c r="E94" s="9"/>
      <c r="F94" s="8"/>
      <c r="G94" s="9"/>
      <c r="H94" s="8"/>
      <c r="I94" s="9"/>
      <c r="J94" s="8"/>
      <c r="K94" s="9"/>
    </row>
    <row r="95">
      <c r="A95" s="6" t="s">
        <v>46</v>
      </c>
      <c r="B95" s="7" t="s">
        <v>54</v>
      </c>
      <c r="C95" s="7" t="s">
        <v>55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47</v>
      </c>
      <c r="B96" s="7" t="s">
        <v>54</v>
      </c>
      <c r="C96" s="7" t="s">
        <v>55</v>
      </c>
      <c r="D96" s="8"/>
      <c r="E96" s="9" t="n">
        <f>11</f>
        <v>11.0</v>
      </c>
      <c r="F96" s="8"/>
      <c r="G96" s="9" t="n">
        <f>164195000</f>
        <v>1.64195E8</v>
      </c>
      <c r="H96" s="8"/>
      <c r="I96" s="9" t="n">
        <f>7</f>
        <v>7.0</v>
      </c>
      <c r="J96" s="8"/>
      <c r="K96" s="9" t="n">
        <f>208</f>
        <v>208.0</v>
      </c>
    </row>
    <row r="97">
      <c r="A97" s="6" t="s">
        <v>48</v>
      </c>
      <c r="B97" s="7" t="s">
        <v>54</v>
      </c>
      <c r="C97" s="7" t="s">
        <v>55</v>
      </c>
      <c r="D97" s="8"/>
      <c r="E97" s="9" t="n">
        <f>2</f>
        <v>2.0</v>
      </c>
      <c r="F97" s="8"/>
      <c r="G97" s="9" t="n">
        <f>29862000</f>
        <v>2.9862E7</v>
      </c>
      <c r="H97" s="8"/>
      <c r="I97" s="9" t="n">
        <f>1</f>
        <v>1.0</v>
      </c>
      <c r="J97" s="8"/>
      <c r="K97" s="9" t="n">
        <f>208</f>
        <v>208.0</v>
      </c>
    </row>
    <row r="98">
      <c r="A98" s="6" t="s">
        <v>49</v>
      </c>
      <c r="B98" s="7" t="s">
        <v>54</v>
      </c>
      <c r="C98" s="7" t="s">
        <v>55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n">
        <f>208</f>
        <v>208.0</v>
      </c>
    </row>
    <row r="99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>"－"</f>
        <v>－</v>
      </c>
      <c r="J99" s="8" t="s">
        <v>19</v>
      </c>
      <c r="K99" s="9" t="str">
        <f>"－"</f>
        <v>－</v>
      </c>
    </row>
    <row r="100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>"－"</f>
        <v>－</v>
      </c>
      <c r="J100" s="8"/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/>
      <c r="F104" s="8"/>
      <c r="G104" s="9"/>
      <c r="H104" s="8"/>
      <c r="I104" s="9"/>
      <c r="J104" s="8"/>
      <c r="K104" s="9"/>
    </row>
    <row r="105">
      <c r="A105" s="6" t="s">
        <v>25</v>
      </c>
      <c r="B105" s="7" t="s">
        <v>56</v>
      </c>
      <c r="C105" s="7" t="s">
        <v>57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/>
      <c r="F109" s="8"/>
      <c r="G109" s="9"/>
      <c r="H109" s="8"/>
      <c r="I109" s="9"/>
      <c r="J109" s="8"/>
      <c r="K109" s="9"/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/>
      <c r="F111" s="8"/>
      <c r="G111" s="9"/>
      <c r="H111" s="8"/>
      <c r="I111" s="9"/>
      <c r="J111" s="8"/>
      <c r="K111" s="9"/>
    </row>
    <row r="112">
      <c r="A112" s="6" t="s">
        <v>32</v>
      </c>
      <c r="B112" s="7" t="s">
        <v>56</v>
      </c>
      <c r="C112" s="7" t="s">
        <v>57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/>
      <c r="F118" s="8"/>
      <c r="G118" s="9"/>
      <c r="H118" s="8"/>
      <c r="I118" s="9"/>
      <c r="J118" s="8"/>
      <c r="K118" s="9"/>
    </row>
    <row r="119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/>
      <c r="F125" s="8"/>
      <c r="G125" s="9"/>
      <c r="H125" s="8"/>
      <c r="I125" s="9"/>
      <c r="J125" s="8"/>
      <c r="K125" s="9"/>
    </row>
    <row r="126">
      <c r="A126" s="6" t="s">
        <v>46</v>
      </c>
      <c r="B126" s="7" t="s">
        <v>56</v>
      </c>
      <c r="C126" s="7" t="s">
        <v>57</v>
      </c>
      <c r="D126" s="8"/>
      <c r="E126" s="9"/>
      <c r="F126" s="8"/>
      <c r="G126" s="9"/>
      <c r="H126" s="8"/>
      <c r="I126" s="9"/>
      <c r="J126" s="8"/>
      <c r="K126" s="9"/>
    </row>
    <row r="127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