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<sst xmlns="http://schemas.openxmlformats.org/spreadsheetml/2006/main" count="202" uniqueCount="137">
  <si>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</si>
  <si>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</si>
  <si>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</si>
  <si>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</si>
  <si>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</si>
  <si>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</si>
  <si>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</si>
  <si>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</si>
  <si>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</si>
  <si>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</si>
  <si>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</si>
  <si>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</si>
  <si>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</si>
  <si>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</si>
  <si>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</si>
  <si>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</si>
  <si>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</si>
  <si>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</si>
  <si>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</si>
  <si>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</si>
  <si>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</si>
  <si>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</si>
  <si>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</si>
  <si>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</si>
  <si>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</si>
  <si>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</si>
  <si>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</si>
  <si>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</si>
  <si>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</si>
  <si>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</si>
  <si>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</si>
  <si>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</si>
  <si>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</si>
  <si>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</si>
  <si>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</si>
  <si>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</si>
  <si>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</si>
  <si>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</si>
  <si>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</si>
  <si>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</si>
  <si>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</si>
  <si>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2020/09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</si>
  <si>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</si>
  <si>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</si>
  <si>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</si>
  <si>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</si>
  <si>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</si>
  <si>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</si>
  <si>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</si>
  <si>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</si>
  <si>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28</t>
  </si>
  <si>
    <t>10</t>
  </si>
  <si>
    <t>30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</si>
  <si>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</si>
  <si>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</si>
  <si>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</si>
  <si>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</si>
  <si>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</si>
  <si>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</si>
  <si>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</si>
  <si>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</si>
  <si>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</si>
  <si>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</si>
  <si>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</si>
  <si>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</si>
  <si>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</si>
  <si>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</si>
  <si>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8</t>
  </si>
  <si>
    <t>25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</si>
  <si>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</si>
  <si>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</si>
  <si>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</si>
  <si>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</si>
  <si>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</si>
  <si>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</si>
  <si>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3</t>
  </si>
  <si>
    <t>7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</si>
  <si>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</si>
  <si>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</si>
  <si>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</si>
  <si>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</si>
  <si>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</si>
  <si>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</si>
  <si>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</si>
  <si>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18</t>
  </si>
  <si>
    <t>23</t>
  </si>
  <si>
    <t>29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</si>
  <si>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</si>
  <si>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</si>
  <si>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</si>
  <si>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</si>
  <si>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</si>
  <si>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</si>
  <si>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</si>
  <si>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24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</si>
  <si>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</si>
  <si>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</si>
  <si>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</si>
  <si>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</si>
  <si>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</si>
  <si>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</si>
  <si>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</si>
  <si>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</si>
  <si>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</si>
  <si>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</si>
  <si>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</si>
  <si>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</si>
  <si>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</si>
  <si>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</si>
  <si>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</si>
  <si>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</si>
  <si>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</si>
  <si>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</si>
  <si>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</si>
  <si>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</si>
  <si>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</si>
  <si>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</si>
  <si>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</si>
  <si>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</si>
  <si>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</si>
  <si>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</si>
  <si>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</si>
  <si>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</si>
  <si>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</si>
  <si>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</t>
  </si>
  <si>
    <t>15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</si>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</sst>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104</f>
        <v>104.0</v>
      </c>
      <c r="O7" s="41" t="s">
        <v>49</v>
      </c>
      <c r="P7" s="35" t="n">
        <f>109.5</f>
        <v>109.5</v>
      </c>
      <c r="Q7" s="41" t="s">
        <v>50</v>
      </c>
      <c r="R7" s="35" t="n">
        <f>103.4</f>
        <v>103.4</v>
      </c>
      <c r="S7" s="41" t="s">
        <v>51</v>
      </c>
      <c r="T7" s="35" t="n">
        <f>108.5</f>
        <v>108.5</v>
      </c>
      <c r="U7" s="41" t="s">
        <v>52</v>
      </c>
      <c r="V7" s="36" t="n">
        <f>105.93</f>
        <v>105.93</v>
      </c>
      <c r="W7" s="37" t="n">
        <f>929000000</f>
        <v>9.29E8</v>
      </c>
      <c r="X7" s="37" t="str">
        <f>"－"</f>
        <v>－</v>
      </c>
      <c r="Y7" s="37" t="n">
        <f>982162000</f>
        <v>9.82162E8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106</f>
        <v>106.0</v>
      </c>
      <c r="O8" s="41" t="s">
        <v>49</v>
      </c>
      <c r="P8" s="35" t="n">
        <f>111</f>
        <v>111.0</v>
      </c>
      <c r="Q8" s="41" t="s">
        <v>50</v>
      </c>
      <c r="R8" s="35" t="n">
        <f>105.9</f>
        <v>105.9</v>
      </c>
      <c r="S8" s="41" t="s">
        <v>49</v>
      </c>
      <c r="T8" s="35" t="n">
        <f>110</f>
        <v>110.0</v>
      </c>
      <c r="U8" s="41" t="s">
        <v>52</v>
      </c>
      <c r="V8" s="36" t="n">
        <f>108.61</f>
        <v>108.61</v>
      </c>
      <c r="W8" s="37" t="n">
        <f>2032000000</f>
        <v>2.032E9</v>
      </c>
      <c r="X8" s="37" t="str">
        <f>"－"</f>
        <v>－</v>
      </c>
      <c r="Y8" s="37" t="n">
        <f>2185979000</f>
        <v>2.185979E9</v>
      </c>
      <c r="Z8" s="37" t="str">
        <f>"－"</f>
        <v>－</v>
      </c>
    </row>
    <row r="9">
      <c r="A9" s="38" t="s">
        <v>41</v>
      </c>
      <c r="B9" s="38" t="s">
        <v>60</v>
      </c>
      <c r="C9" s="38" t="s">
        <v>61</v>
      </c>
      <c r="D9" s="38" t="s">
        <v>62</v>
      </c>
      <c r="E9" s="38" t="s">
        <v>63</v>
      </c>
      <c r="F9" s="38" t="s">
        <v>64</v>
      </c>
      <c r="G9" s="38" t="s">
        <v>65</v>
      </c>
      <c r="H9" s="38" t="s">
        <v>66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113.25</f>
        <v>113.25</v>
      </c>
      <c r="O9" s="41" t="s">
        <v>67</v>
      </c>
      <c r="P9" s="35" t="n">
        <f>120</f>
        <v>120.0</v>
      </c>
      <c r="Q9" s="41" t="s">
        <v>68</v>
      </c>
      <c r="R9" s="35" t="n">
        <f>113.25</f>
        <v>113.25</v>
      </c>
      <c r="S9" s="41" t="s">
        <v>67</v>
      </c>
      <c r="T9" s="35" t="n">
        <f>120</f>
        <v>120.0</v>
      </c>
      <c r="U9" s="41" t="s">
        <v>68</v>
      </c>
      <c r="V9" s="36" t="n">
        <f>117.75</f>
        <v>117.75</v>
      </c>
      <c r="W9" s="37" t="n">
        <f>31000000</f>
        <v>3.1E7</v>
      </c>
      <c r="X9" s="37" t="str">
        <f>"－"</f>
        <v>－</v>
      </c>
      <c r="Y9" s="37" t="n">
        <f>36577500</f>
        <v>3.65775E7</v>
      </c>
      <c r="Z9" s="37" t="str">
        <f>"－"</f>
        <v>－</v>
      </c>
    </row>
    <row r="10">
      <c r="A10" s="38" t="s">
        <v>41</v>
      </c>
      <c r="B10" s="38" t="s">
        <v>69</v>
      </c>
      <c r="C10" s="38" t="s">
        <v>70</v>
      </c>
      <c r="D10" s="38" t="s">
        <v>71</v>
      </c>
      <c r="E10" s="38" t="s">
        <v>72</v>
      </c>
      <c r="F10" s="38" t="s">
        <v>73</v>
      </c>
      <c r="G10" s="38" t="s">
        <v>47</v>
      </c>
      <c r="H10" s="38" t="s">
        <v>74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101</f>
        <v>101.0</v>
      </c>
      <c r="O10" s="41" t="s">
        <v>75</v>
      </c>
      <c r="P10" s="35" t="n">
        <f>102.55</f>
        <v>102.55</v>
      </c>
      <c r="Q10" s="41" t="s">
        <v>52</v>
      </c>
      <c r="R10" s="35" t="n">
        <f>100.75</f>
        <v>100.75</v>
      </c>
      <c r="S10" s="41" t="s">
        <v>76</v>
      </c>
      <c r="T10" s="35" t="n">
        <f>102.55</f>
        <v>102.55</v>
      </c>
      <c r="U10" s="41" t="s">
        <v>52</v>
      </c>
      <c r="V10" s="36" t="n">
        <f>101.16</f>
        <v>101.16</v>
      </c>
      <c r="W10" s="37" t="n">
        <f>7000000</f>
        <v>7000000.0</v>
      </c>
      <c r="X10" s="37" t="str">
        <f>"－"</f>
        <v>－</v>
      </c>
      <c r="Y10" s="37" t="n">
        <f>7073000</f>
        <v>7073000.0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139</f>
        <v>139.0</v>
      </c>
      <c r="O11" s="41" t="s">
        <v>84</v>
      </c>
      <c r="P11" s="35" t="n">
        <f>158</f>
        <v>158.0</v>
      </c>
      <c r="Q11" s="41" t="s">
        <v>85</v>
      </c>
      <c r="R11" s="35" t="n">
        <f>139</f>
        <v>139.0</v>
      </c>
      <c r="S11" s="41" t="s">
        <v>84</v>
      </c>
      <c r="T11" s="35" t="n">
        <f>155</f>
        <v>155.0</v>
      </c>
      <c r="U11" s="41" t="s">
        <v>86</v>
      </c>
      <c r="V11" s="36" t="n">
        <f>150.8</f>
        <v>150.8</v>
      </c>
      <c r="W11" s="37" t="n">
        <f>13000000</f>
        <v>1.3E7</v>
      </c>
      <c r="X11" s="37" t="str">
        <f>"－"</f>
        <v>－</v>
      </c>
      <c r="Y11" s="37" t="n">
        <f>19816000</f>
        <v>1.9816E7</v>
      </c>
      <c r="Z11" s="37" t="str">
        <f>"－"</f>
        <v>－</v>
      </c>
    </row>
    <row r="12">
      <c r="A12" s="38" t="s">
        <v>41</v>
      </c>
      <c r="B12" s="38" t="s">
        <v>87</v>
      </c>
      <c r="C12" s="38" t="s">
        <v>88</v>
      </c>
      <c r="D12" s="38" t="s">
        <v>89</v>
      </c>
      <c r="E12" s="38" t="s">
        <v>90</v>
      </c>
      <c r="F12" s="38" t="s">
        <v>91</v>
      </c>
      <c r="G12" s="38" t="s">
        <v>92</v>
      </c>
      <c r="H12" s="38" t="s">
        <v>93</v>
      </c>
      <c r="I12" s="38"/>
      <c r="J12" s="39"/>
      <c r="K12" s="40"/>
      <c r="L12" s="33" t="n">
        <f>0.068</f>
        <v>0.068</v>
      </c>
      <c r="M12" s="34" t="n">
        <f>0</f>
        <v>0.0</v>
      </c>
      <c r="N12" s="35" t="n">
        <f>99.9</f>
        <v>99.9</v>
      </c>
      <c r="O12" s="41" t="s">
        <v>94</v>
      </c>
      <c r="P12" s="35" t="n">
        <f>99.9</f>
        <v>99.9</v>
      </c>
      <c r="Q12" s="41" t="s">
        <v>94</v>
      </c>
      <c r="R12" s="35" t="n">
        <f>99.9</f>
        <v>99.9</v>
      </c>
      <c r="S12" s="41" t="s">
        <v>94</v>
      </c>
      <c r="T12" s="35" t="n">
        <f>99.9</f>
        <v>99.9</v>
      </c>
      <c r="U12" s="41" t="s">
        <v>94</v>
      </c>
      <c r="V12" s="36" t="n">
        <f>99.9</f>
        <v>99.9</v>
      </c>
      <c r="W12" s="37" t="n">
        <f>2000000</f>
        <v>2000000.0</v>
      </c>
      <c r="X12" s="37" t="str">
        <f>"－"</f>
        <v>－</v>
      </c>
      <c r="Y12" s="37" t="n">
        <f>1998000</f>
        <v>1998000.0</v>
      </c>
      <c r="Z12" s="37" t="str">
        <f>"－"</f>
        <v>－</v>
      </c>
    </row>
    <row r="13">
      <c r="A13" s="38" t="s">
        <v>41</v>
      </c>
      <c r="B13" s="38" t="s">
        <v>95</v>
      </c>
      <c r="C13" s="38" t="s">
        <v>96</v>
      </c>
      <c r="D13" s="38" t="s">
        <v>97</v>
      </c>
      <c r="E13" s="38" t="s">
        <v>98</v>
      </c>
      <c r="F13" s="38" t="s">
        <v>99</v>
      </c>
      <c r="G13" s="38" t="s">
        <v>100</v>
      </c>
      <c r="H13" s="38" t="s">
        <v>101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99.9</f>
        <v>99.9</v>
      </c>
      <c r="O13" s="41" t="s">
        <v>102</v>
      </c>
      <c r="P13" s="35" t="n">
        <f>100.2</f>
        <v>100.2</v>
      </c>
      <c r="Q13" s="41" t="s">
        <v>86</v>
      </c>
      <c r="R13" s="35" t="n">
        <f>99.9</f>
        <v>99.9</v>
      </c>
      <c r="S13" s="41" t="s">
        <v>102</v>
      </c>
      <c r="T13" s="35" t="n">
        <f>100.2</f>
        <v>100.2</v>
      </c>
      <c r="U13" s="41" t="s">
        <v>86</v>
      </c>
      <c r="V13" s="36" t="n">
        <f>100.03</f>
        <v>100.03</v>
      </c>
      <c r="W13" s="37" t="n">
        <f>279000000</f>
        <v>2.79E8</v>
      </c>
      <c r="X13" s="37" t="n">
        <f>266000000</f>
        <v>2.66E8</v>
      </c>
      <c r="Y13" s="37" t="n">
        <f>260654000</f>
        <v>2.60654E8</v>
      </c>
      <c r="Z13" s="37" t="n">
        <f>247646000</f>
        <v>2.47646E8</v>
      </c>
    </row>
    <row r="14">
      <c r="A14" s="38" t="s">
        <v>41</v>
      </c>
      <c r="B14" s="38" t="s">
        <v>103</v>
      </c>
      <c r="C14" s="38" t="s">
        <v>104</v>
      </c>
      <c r="D14" s="38" t="s">
        <v>105</v>
      </c>
      <c r="E14" s="38" t="s">
        <v>106</v>
      </c>
      <c r="F14" s="38" t="s">
        <v>107</v>
      </c>
      <c r="G14" s="38" t="s">
        <v>108</v>
      </c>
      <c r="H14" s="38" t="s">
        <v>109</v>
      </c>
      <c r="I14" s="38"/>
      <c r="J14" s="39"/>
      <c r="K14" s="40"/>
      <c r="L14" s="33" t="n">
        <f>1.58</f>
        <v>1.58</v>
      </c>
      <c r="M14" s="34" t="n">
        <f>0</f>
        <v>0.0</v>
      </c>
      <c r="N14" s="35" t="n">
        <f>99.15</f>
        <v>99.15</v>
      </c>
      <c r="O14" s="41" t="s">
        <v>75</v>
      </c>
      <c r="P14" s="35" t="n">
        <f>99.15</f>
        <v>99.15</v>
      </c>
      <c r="Q14" s="41" t="s">
        <v>75</v>
      </c>
      <c r="R14" s="35" t="n">
        <f>99.15</f>
        <v>99.15</v>
      </c>
      <c r="S14" s="41" t="s">
        <v>75</v>
      </c>
      <c r="T14" s="35" t="n">
        <f>99.15</f>
        <v>99.15</v>
      </c>
      <c r="U14" s="41" t="s">
        <v>86</v>
      </c>
      <c r="V14" s="36" t="n">
        <f>99.15</f>
        <v>99.15</v>
      </c>
      <c r="W14" s="37" t="n">
        <f>21000000</f>
        <v>2.1E7</v>
      </c>
      <c r="X14" s="37" t="str">
        <f>"－"</f>
        <v>－</v>
      </c>
      <c r="Y14" s="37" t="n">
        <f>20821500</f>
        <v>2.08215E7</v>
      </c>
      <c r="Z14" s="37" t="str">
        <f>"－"</f>
        <v>－</v>
      </c>
    </row>
    <row r="15">
      <c r="A15" s="38" t="s">
        <v>41</v>
      </c>
      <c r="B15" s="38" t="s">
        <v>110</v>
      </c>
      <c r="C15" s="38" t="s">
        <v>111</v>
      </c>
      <c r="D15" s="38" t="s">
        <v>112</v>
      </c>
      <c r="E15" s="38" t="s">
        <v>113</v>
      </c>
      <c r="F15" s="38" t="s">
        <v>114</v>
      </c>
      <c r="G15" s="38" t="s">
        <v>115</v>
      </c>
      <c r="H15" s="38" t="s">
        <v>116</v>
      </c>
      <c r="I15" s="38"/>
      <c r="J15" s="39"/>
      <c r="K15" s="40"/>
      <c r="L15" s="33" t="str">
        <f>"*"</f>
        <v>*</v>
      </c>
      <c r="M15" s="34" t="n">
        <f>0</f>
        <v>0.0</v>
      </c>
      <c r="N15" s="35" t="n">
        <f>162.2</f>
        <v>162.2</v>
      </c>
      <c r="O15" s="41" t="s">
        <v>102</v>
      </c>
      <c r="P15" s="35" t="n">
        <f>162.2</f>
        <v>162.2</v>
      </c>
      <c r="Q15" s="41" t="s">
        <v>102</v>
      </c>
      <c r="R15" s="35" t="n">
        <f>155.3</f>
        <v>155.3</v>
      </c>
      <c r="S15" s="41" t="s">
        <v>50</v>
      </c>
      <c r="T15" s="35" t="n">
        <f>160.05</f>
        <v>160.05</v>
      </c>
      <c r="U15" s="41" t="s">
        <v>86</v>
      </c>
      <c r="V15" s="36" t="n">
        <f>160.54</f>
        <v>160.54</v>
      </c>
      <c r="W15" s="37" t="n">
        <f>28000000</f>
        <v>2.8E7</v>
      </c>
      <c r="X15" s="37" t="str">
        <f>"－"</f>
        <v>－</v>
      </c>
      <c r="Y15" s="37" t="n">
        <f>44951500</f>
        <v>4.49515E7</v>
      </c>
      <c r="Z15" s="37" t="str">
        <f>"－"</f>
        <v>－</v>
      </c>
    </row>
    <row r="16">
      <c r="A16" s="38" t="s">
        <v>41</v>
      </c>
      <c r="B16" s="38" t="s">
        <v>117</v>
      </c>
      <c r="C16" s="38" t="s">
        <v>118</v>
      </c>
      <c r="D16" s="38" t="s">
        <v>119</v>
      </c>
      <c r="E16" s="38" t="s">
        <v>120</v>
      </c>
      <c r="F16" s="38" t="s">
        <v>121</v>
      </c>
      <c r="G16" s="38" t="s">
        <v>122</v>
      </c>
      <c r="H16" s="38" t="s">
        <v>123</v>
      </c>
      <c r="I16" s="38"/>
      <c r="J16" s="39"/>
      <c r="K16" s="40"/>
      <c r="L16" s="33" t="n">
        <f>1.475</f>
        <v>1.475</v>
      </c>
      <c r="M16" s="34" t="n">
        <f>0</f>
        <v>0.0</v>
      </c>
      <c r="N16" s="35" t="n">
        <f>98.95</f>
        <v>98.95</v>
      </c>
      <c r="O16" s="41" t="s">
        <v>124</v>
      </c>
      <c r="P16" s="35" t="n">
        <f>99.15</f>
        <v>99.15</v>
      </c>
      <c r="Q16" s="41" t="s">
        <v>125</v>
      </c>
      <c r="R16" s="35" t="n">
        <f>98.95</f>
        <v>98.95</v>
      </c>
      <c r="S16" s="41" t="s">
        <v>124</v>
      </c>
      <c r="T16" s="35" t="n">
        <f>99.15</f>
        <v>99.15</v>
      </c>
      <c r="U16" s="41" t="s">
        <v>125</v>
      </c>
      <c r="V16" s="36" t="n">
        <f>99.05</f>
        <v>99.05</v>
      </c>
      <c r="W16" s="37" t="n">
        <f>2000000</f>
        <v>2000000.0</v>
      </c>
      <c r="X16" s="37" t="str">
        <f>"－"</f>
        <v>－</v>
      </c>
      <c r="Y16" s="37" t="n">
        <f>1981000</f>
        <v>1981000.0</v>
      </c>
      <c r="Z16" s="37" t="str">
        <f>"－"</f>
        <v>－</v>
      </c>
    </row>
    <row r="17">
      <c r="A17" s="38" t="s">
        <v>41</v>
      </c>
      <c r="B17" s="38" t="s">
        <v>126</v>
      </c>
      <c r="C17" s="38" t="s">
        <v>127</v>
      </c>
      <c r="D17" s="38" t="s">
        <v>128</v>
      </c>
      <c r="E17" s="38" t="s">
        <v>120</v>
      </c>
      <c r="F17" s="38" t="s">
        <v>121</v>
      </c>
      <c r="G17" s="38" t="s">
        <v>129</v>
      </c>
      <c r="H17" s="38" t="s">
        <v>130</v>
      </c>
      <c r="I17" s="38"/>
      <c r="J17" s="39"/>
      <c r="K17" s="40"/>
      <c r="L17" s="33" t="str">
        <f>"*"</f>
        <v>*</v>
      </c>
      <c r="M17" s="34" t="n">
        <f>0.148</f>
        <v>0.148</v>
      </c>
      <c r="N17" s="35" t="n">
        <f>100.5</f>
        <v>100.5</v>
      </c>
      <c r="O17" s="41" t="s">
        <v>50</v>
      </c>
      <c r="P17" s="35" t="n">
        <f>101</f>
        <v>101.0</v>
      </c>
      <c r="Q17" s="41" t="s">
        <v>52</v>
      </c>
      <c r="R17" s="35" t="n">
        <f>100.5</f>
        <v>100.5</v>
      </c>
      <c r="S17" s="41" t="s">
        <v>50</v>
      </c>
      <c r="T17" s="35" t="n">
        <f>101</f>
        <v>101.0</v>
      </c>
      <c r="U17" s="41" t="s">
        <v>52</v>
      </c>
      <c r="V17" s="36" t="n">
        <f>100.75</f>
        <v>100.75</v>
      </c>
      <c r="W17" s="37" t="n">
        <f>3000000</f>
        <v>3000000.0</v>
      </c>
      <c r="X17" s="37" t="str">
        <f>"－"</f>
        <v>－</v>
      </c>
      <c r="Y17" s="37" t="n">
        <f>3020000</f>
        <v>3020000.0</v>
      </c>
      <c r="Z17" s="37" t="str">
        <f>"－"</f>
        <v>－</v>
      </c>
    </row>
    <row r="18">
      <c r="A18" s="38" t="s">
        <v>41</v>
      </c>
      <c r="B18" s="38" t="s">
        <v>131</v>
      </c>
      <c r="C18" s="38" t="s">
        <v>132</v>
      </c>
      <c r="D18" s="38" t="s">
        <v>133</v>
      </c>
      <c r="E18" s="38" t="s">
        <v>134</v>
      </c>
      <c r="F18" s="38" t="s">
        <v>135</v>
      </c>
      <c r="G18" s="38" t="s">
        <v>136</v>
      </c>
      <c r="H18" s="38" t="s">
        <v>130</v>
      </c>
      <c r="I18" s="38"/>
      <c r="J18" s="39"/>
      <c r="K18" s="40"/>
      <c r="L18" s="33" t="n">
        <f>2.641</f>
        <v>2.641</v>
      </c>
      <c r="M18" s="34" t="n">
        <f>0</f>
        <v>0.0</v>
      </c>
      <c r="N18" s="35" t="n">
        <f>98.65</f>
        <v>98.65</v>
      </c>
      <c r="O18" s="41" t="s">
        <v>76</v>
      </c>
      <c r="P18" s="35" t="n">
        <f>98.7</f>
        <v>98.7</v>
      </c>
      <c r="Q18" s="41" t="s">
        <v>86</v>
      </c>
      <c r="R18" s="35" t="n">
        <f>98.65</f>
        <v>98.65</v>
      </c>
      <c r="S18" s="41" t="s">
        <v>76</v>
      </c>
      <c r="T18" s="35" t="n">
        <f>98.7</f>
        <v>98.7</v>
      </c>
      <c r="U18" s="41" t="s">
        <v>86</v>
      </c>
      <c r="V18" s="36" t="n">
        <f>98.67</f>
        <v>98.67</v>
      </c>
      <c r="W18" s="37" t="n">
        <f>13000000</f>
        <v>1.3E7</v>
      </c>
      <c r="X18" s="37" t="str">
        <f>"－"</f>
        <v>－</v>
      </c>
      <c r="Y18" s="37" t="n">
        <f>12825500</f>
        <v>1.28255E7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