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<sst xmlns="http://schemas.openxmlformats.org/spreadsheetml/2006/main" count="201" uniqueCount="138">
  <si>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</si>
  <si>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</si>
  <si>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</si>
  <si>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</si>
  <si>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</si>
  <si>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</si>
  <si>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</si>
  <si>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</si>
  <si>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</si>
  <si>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</si>
  <si>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</si>
  <si>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</si>
  <si>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</si>
  <si>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</si>
  <si>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</si>
  <si>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</si>
  <si>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</si>
  <si>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</si>
  <si>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</si>
  <si>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</si>
  <si>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</si>
  <si>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</si>
  <si>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</si>
  <si>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</si>
  <si>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</si>
  <si>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</si>
  <si>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</si>
  <si>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</si>
  <si>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</si>
  <si>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</si>
  <si>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</si>
  <si>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</si>
  <si>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</si>
  <si>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</si>
  <si>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</si>
  <si>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</si>
  <si>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</si>
  <si>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</si>
  <si>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</si>
  <si>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</si>
  <si>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</si>
  <si>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2020/12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</si>
  <si>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</si>
  <si>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</si>
  <si>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</si>
  <si>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</si>
  <si>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</si>
  <si>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</si>
  <si>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</si>
  <si>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</si>
  <si>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16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</si>
  <si>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</si>
  <si>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</si>
  <si>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</si>
  <si>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</si>
  <si>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</si>
  <si>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</si>
  <si>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</si>
  <si>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</si>
  <si>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</si>
  <si>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</si>
  <si>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</si>
  <si>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</si>
  <si>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</si>
  <si>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</si>
  <si>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</si>
  <si>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</si>
  <si>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28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</si>
  <si>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</si>
  <si>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</si>
  <si>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</si>
  <si>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</si>
  <si>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</si>
  <si>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</si>
  <si>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7</t>
  </si>
  <si>
    <t>25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</si>
  <si>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</si>
  <si>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</si>
  <si>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</si>
  <si>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</si>
  <si>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</si>
  <si>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</si>
  <si>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</si>
  <si>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上場廃止</t>
  </si>
  <si>
    <t>Removal</t>
  </si>
  <si>
    <t>2020/12/15</t>
  </si>
  <si>
    <t>14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</si>
  <si>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</si>
  <si>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</si>
  <si>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</si>
  <si>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</si>
  <si>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</si>
  <si>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</si>
  <si>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</si>
  <si>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</si>
  <si>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</si>
  <si>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</si>
  <si>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</si>
  <si>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</si>
  <si>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</si>
  <si>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</si>
  <si>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17</t>
  </si>
  <si>
    <t>21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</si>
  <si>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</si>
  <si>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</si>
  <si>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</si>
  <si>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</si>
  <si>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</si>
  <si>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</si>
  <si>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</si>
  <si>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11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</si>
  <si>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</si>
  <si>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</si>
  <si>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</si>
  <si>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</si>
  <si>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</si>
  <si>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</si>
  <si>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</si>
  <si>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10</t>
  </si>
  <si>
    <t>18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</si>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</sst>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102</f>
        <v>102.0</v>
      </c>
      <c r="O7" s="41" t="s">
        <v>49</v>
      </c>
      <c r="P7" s="35" t="n">
        <f>104.5</f>
        <v>104.5</v>
      </c>
      <c r="Q7" s="41" t="s">
        <v>50</v>
      </c>
      <c r="R7" s="35" t="n">
        <f>101.85</f>
        <v>101.85</v>
      </c>
      <c r="S7" s="41" t="s">
        <v>49</v>
      </c>
      <c r="T7" s="35" t="n">
        <f>103</f>
        <v>103.0</v>
      </c>
      <c r="U7" s="41" t="s">
        <v>51</v>
      </c>
      <c r="V7" s="36" t="n">
        <f>102.95</f>
        <v>102.95</v>
      </c>
      <c r="W7" s="37" t="n">
        <f>36000000</f>
        <v>3.6E7</v>
      </c>
      <c r="X7" s="37" t="str">
        <f>"－"</f>
        <v>－</v>
      </c>
      <c r="Y7" s="37" t="n">
        <f>37266500</f>
        <v>3.72665E7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119.1</f>
        <v>119.1</v>
      </c>
      <c r="O8" s="41" t="s">
        <v>49</v>
      </c>
      <c r="P8" s="35" t="n">
        <f>122</f>
        <v>122.0</v>
      </c>
      <c r="Q8" s="41" t="s">
        <v>51</v>
      </c>
      <c r="R8" s="35" t="n">
        <f>118.65</f>
        <v>118.65</v>
      </c>
      <c r="S8" s="41" t="s">
        <v>59</v>
      </c>
      <c r="T8" s="35" t="n">
        <f>122</f>
        <v>122.0</v>
      </c>
      <c r="U8" s="41" t="s">
        <v>51</v>
      </c>
      <c r="V8" s="36" t="n">
        <f>119.7</f>
        <v>119.7</v>
      </c>
      <c r="W8" s="37" t="n">
        <f>198000000</f>
        <v>1.98E8</v>
      </c>
      <c r="X8" s="37" t="str">
        <f>"－"</f>
        <v>－</v>
      </c>
      <c r="Y8" s="37" t="n">
        <f>237012000</f>
        <v>2.37012E8</v>
      </c>
      <c r="Z8" s="37" t="str">
        <f>"－"</f>
        <v>－</v>
      </c>
    </row>
    <row r="9">
      <c r="A9" s="38" t="s">
        <v>41</v>
      </c>
      <c r="B9" s="38" t="s">
        <v>60</v>
      </c>
      <c r="C9" s="38" t="s">
        <v>61</v>
      </c>
      <c r="D9" s="38" t="s">
        <v>62</v>
      </c>
      <c r="E9" s="38" t="s">
        <v>63</v>
      </c>
      <c r="F9" s="38" t="s">
        <v>64</v>
      </c>
      <c r="G9" s="38" t="s">
        <v>65</v>
      </c>
      <c r="H9" s="38" t="s">
        <v>66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101.05</f>
        <v>101.05</v>
      </c>
      <c r="O9" s="41" t="s">
        <v>67</v>
      </c>
      <c r="P9" s="35" t="n">
        <f>101.05</f>
        <v>101.05</v>
      </c>
      <c r="Q9" s="41" t="s">
        <v>67</v>
      </c>
      <c r="R9" s="35" t="n">
        <f>101.05</f>
        <v>101.05</v>
      </c>
      <c r="S9" s="41" t="s">
        <v>67</v>
      </c>
      <c r="T9" s="35" t="n">
        <f>101.05</f>
        <v>101.05</v>
      </c>
      <c r="U9" s="41" t="s">
        <v>67</v>
      </c>
      <c r="V9" s="36" t="n">
        <f>101.05</f>
        <v>101.05</v>
      </c>
      <c r="W9" s="37" t="n">
        <f>10000000</f>
        <v>1.0E7</v>
      </c>
      <c r="X9" s="37" t="str">
        <f>"－"</f>
        <v>－</v>
      </c>
      <c r="Y9" s="37" t="n">
        <f>10105000</f>
        <v>1.0105E7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47</v>
      </c>
      <c r="H10" s="38" t="s">
        <v>73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</f>
        <v>101.0</v>
      </c>
      <c r="O10" s="41" t="s">
        <v>74</v>
      </c>
      <c r="P10" s="35" t="n">
        <f>101</f>
        <v>101.0</v>
      </c>
      <c r="Q10" s="41" t="s">
        <v>74</v>
      </c>
      <c r="R10" s="35" t="n">
        <f>101</f>
        <v>101.0</v>
      </c>
      <c r="S10" s="41" t="s">
        <v>74</v>
      </c>
      <c r="T10" s="35" t="n">
        <f>101</f>
        <v>101.0</v>
      </c>
      <c r="U10" s="41" t="s">
        <v>75</v>
      </c>
      <c r="V10" s="36" t="n">
        <f>101</f>
        <v>101.0</v>
      </c>
      <c r="W10" s="37" t="n">
        <f>135000000</f>
        <v>1.35E8</v>
      </c>
      <c r="X10" s="37" t="str">
        <f>"－"</f>
        <v>－</v>
      </c>
      <c r="Y10" s="37" t="n">
        <f>136350000</f>
        <v>1.3635E8</v>
      </c>
      <c r="Z10" s="37" t="str">
        <f>"－"</f>
        <v>－</v>
      </c>
    </row>
    <row r="11">
      <c r="A11" s="38" t="s">
        <v>41</v>
      </c>
      <c r="B11" s="38" t="s">
        <v>76</v>
      </c>
      <c r="C11" s="38" t="s">
        <v>77</v>
      </c>
      <c r="D11" s="38" t="s">
        <v>78</v>
      </c>
      <c r="E11" s="38" t="s">
        <v>79</v>
      </c>
      <c r="F11" s="38" t="s">
        <v>80</v>
      </c>
      <c r="G11" s="38" t="s">
        <v>81</v>
      </c>
      <c r="H11" s="38" t="s">
        <v>82</v>
      </c>
      <c r="I11" s="38" t="s">
        <v>83</v>
      </c>
      <c r="J11" s="39" t="s">
        <v>84</v>
      </c>
      <c r="K11" s="40" t="s">
        <v>85</v>
      </c>
      <c r="L11" s="33" t="str">
        <f>"*"</f>
        <v>*</v>
      </c>
      <c r="M11" s="34" t="n">
        <f>0</f>
        <v>0.0</v>
      </c>
      <c r="N11" s="35" t="n">
        <f>121</f>
        <v>121.0</v>
      </c>
      <c r="O11" s="41" t="s">
        <v>49</v>
      </c>
      <c r="P11" s="35" t="n">
        <f>124</f>
        <v>124.0</v>
      </c>
      <c r="Q11" s="41" t="s">
        <v>49</v>
      </c>
      <c r="R11" s="35" t="n">
        <f>108.85</f>
        <v>108.85</v>
      </c>
      <c r="S11" s="41" t="s">
        <v>74</v>
      </c>
      <c r="T11" s="35" t="n">
        <f>113.05</f>
        <v>113.05</v>
      </c>
      <c r="U11" s="41" t="s">
        <v>86</v>
      </c>
      <c r="V11" s="36" t="n">
        <f>116.11</f>
        <v>116.11</v>
      </c>
      <c r="W11" s="37" t="n">
        <f>36000000</f>
        <v>3.6E7</v>
      </c>
      <c r="X11" s="37" t="str">
        <f>"－"</f>
        <v>－</v>
      </c>
      <c r="Y11" s="37" t="n">
        <f>41753500</f>
        <v>4.17535E7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100.75</f>
        <v>100.75</v>
      </c>
      <c r="O12" s="41" t="s">
        <v>50</v>
      </c>
      <c r="P12" s="35" t="n">
        <f>100.75</f>
        <v>100.75</v>
      </c>
      <c r="Q12" s="41" t="s">
        <v>50</v>
      </c>
      <c r="R12" s="35" t="n">
        <f>100.75</f>
        <v>100.75</v>
      </c>
      <c r="S12" s="41" t="s">
        <v>50</v>
      </c>
      <c r="T12" s="35" t="n">
        <f>100.75</f>
        <v>100.75</v>
      </c>
      <c r="U12" s="41" t="s">
        <v>50</v>
      </c>
      <c r="V12" s="36" t="n">
        <f>100.75</f>
        <v>100.75</v>
      </c>
      <c r="W12" s="37" t="n">
        <f>7000000</f>
        <v>7000000.0</v>
      </c>
      <c r="X12" s="37" t="str">
        <f>"－"</f>
        <v>－</v>
      </c>
      <c r="Y12" s="37" t="n">
        <f>7052500</f>
        <v>7052500.0</v>
      </c>
      <c r="Z12" s="37" t="str">
        <f>"－"</f>
        <v>－</v>
      </c>
    </row>
    <row r="13">
      <c r="A13" s="38" t="s">
        <v>41</v>
      </c>
      <c r="B13" s="38" t="s">
        <v>94</v>
      </c>
      <c r="C13" s="38" t="s">
        <v>95</v>
      </c>
      <c r="D13" s="38" t="s">
        <v>96</v>
      </c>
      <c r="E13" s="38" t="s">
        <v>97</v>
      </c>
      <c r="F13" s="38" t="s">
        <v>98</v>
      </c>
      <c r="G13" s="38" t="s">
        <v>99</v>
      </c>
      <c r="H13" s="38" t="s">
        <v>100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100.5</f>
        <v>100.5</v>
      </c>
      <c r="O13" s="41" t="s">
        <v>101</v>
      </c>
      <c r="P13" s="35" t="n">
        <f>101</f>
        <v>101.0</v>
      </c>
      <c r="Q13" s="41" t="s">
        <v>51</v>
      </c>
      <c r="R13" s="35" t="n">
        <f>100.35</f>
        <v>100.35</v>
      </c>
      <c r="S13" s="41" t="s">
        <v>102</v>
      </c>
      <c r="T13" s="35" t="n">
        <f>101</f>
        <v>101.0</v>
      </c>
      <c r="U13" s="41" t="s">
        <v>51</v>
      </c>
      <c r="V13" s="36" t="n">
        <f>100.55</f>
        <v>100.55</v>
      </c>
      <c r="W13" s="37" t="n">
        <f>7000000</f>
        <v>7000000.0</v>
      </c>
      <c r="X13" s="37" t="str">
        <f>"－"</f>
        <v>－</v>
      </c>
      <c r="Y13" s="37" t="n">
        <f>7032500</f>
        <v>7032500.0</v>
      </c>
      <c r="Z13" s="37" t="str">
        <f>"－"</f>
        <v>－</v>
      </c>
    </row>
    <row r="14">
      <c r="A14" s="38" t="s">
        <v>41</v>
      </c>
      <c r="B14" s="38" t="s">
        <v>103</v>
      </c>
      <c r="C14" s="38" t="s">
        <v>104</v>
      </c>
      <c r="D14" s="38" t="s">
        <v>105</v>
      </c>
      <c r="E14" s="38" t="s">
        <v>106</v>
      </c>
      <c r="F14" s="38" t="s">
        <v>107</v>
      </c>
      <c r="G14" s="38" t="s">
        <v>108</v>
      </c>
      <c r="H14" s="38" t="s">
        <v>109</v>
      </c>
      <c r="I14" s="38"/>
      <c r="J14" s="39"/>
      <c r="K14" s="40"/>
      <c r="L14" s="33" t="n">
        <f>2.924</f>
        <v>2.924</v>
      </c>
      <c r="M14" s="34" t="n">
        <f>0</f>
        <v>0.0</v>
      </c>
      <c r="N14" s="35" t="n">
        <f>99.15</f>
        <v>99.15</v>
      </c>
      <c r="O14" s="41" t="s">
        <v>110</v>
      </c>
      <c r="P14" s="35" t="n">
        <f>99.15</f>
        <v>99.15</v>
      </c>
      <c r="Q14" s="41" t="s">
        <v>110</v>
      </c>
      <c r="R14" s="35" t="n">
        <f>99.15</f>
        <v>99.15</v>
      </c>
      <c r="S14" s="41" t="s">
        <v>110</v>
      </c>
      <c r="T14" s="35" t="n">
        <f>99.15</f>
        <v>99.15</v>
      </c>
      <c r="U14" s="41" t="s">
        <v>67</v>
      </c>
      <c r="V14" s="36" t="n">
        <f>99.15</f>
        <v>99.15</v>
      </c>
      <c r="W14" s="37" t="n">
        <f>62000000</f>
        <v>6.2E7</v>
      </c>
      <c r="X14" s="37" t="n">
        <f>50000000</f>
        <v>5.0E7</v>
      </c>
      <c r="Y14" s="37" t="n">
        <f>62023000</f>
        <v>6.2023E7</v>
      </c>
      <c r="Z14" s="37" t="n">
        <f>50125000</f>
        <v>5.0125E7</v>
      </c>
    </row>
    <row r="15">
      <c r="A15" s="38" t="s">
        <v>41</v>
      </c>
      <c r="B15" s="38" t="s">
        <v>111</v>
      </c>
      <c r="C15" s="38" t="s">
        <v>112</v>
      </c>
      <c r="D15" s="38" t="s">
        <v>113</v>
      </c>
      <c r="E15" s="38" t="s">
        <v>114</v>
      </c>
      <c r="F15" s="38" t="s">
        <v>115</v>
      </c>
      <c r="G15" s="38" t="s">
        <v>116</v>
      </c>
      <c r="H15" s="38" t="s">
        <v>117</v>
      </c>
      <c r="I15" s="38"/>
      <c r="J15" s="39"/>
      <c r="K15" s="40"/>
      <c r="L15" s="33" t="str">
        <f>"*"</f>
        <v>*</v>
      </c>
      <c r="M15" s="34" t="n">
        <f>0</f>
        <v>0.0</v>
      </c>
      <c r="N15" s="35" t="n">
        <f>187.4</f>
        <v>187.4</v>
      </c>
      <c r="O15" s="41" t="s">
        <v>118</v>
      </c>
      <c r="P15" s="35" t="n">
        <f>202.5</f>
        <v>202.5</v>
      </c>
      <c r="Q15" s="41" t="s">
        <v>119</v>
      </c>
      <c r="R15" s="35" t="n">
        <f>187.15</f>
        <v>187.15</v>
      </c>
      <c r="S15" s="41" t="s">
        <v>101</v>
      </c>
      <c r="T15" s="35" t="n">
        <f>200</f>
        <v>200.0</v>
      </c>
      <c r="U15" s="41" t="s">
        <v>67</v>
      </c>
      <c r="V15" s="36" t="n">
        <f>195.86</f>
        <v>195.86</v>
      </c>
      <c r="W15" s="37" t="n">
        <f>21000000</f>
        <v>2.1E7</v>
      </c>
      <c r="X15" s="37" t="str">
        <f>"－"</f>
        <v>－</v>
      </c>
      <c r="Y15" s="37" t="n">
        <f>41239000</f>
        <v>4.1239E7</v>
      </c>
      <c r="Z15" s="37" t="str">
        <f>"－"</f>
        <v>－</v>
      </c>
    </row>
    <row r="16">
      <c r="A16" s="38" t="s">
        <v>41</v>
      </c>
      <c r="B16" s="38" t="s">
        <v>120</v>
      </c>
      <c r="C16" s="38" t="s">
        <v>121</v>
      </c>
      <c r="D16" s="38" t="s">
        <v>122</v>
      </c>
      <c r="E16" s="38" t="s">
        <v>123</v>
      </c>
      <c r="F16" s="38" t="s">
        <v>124</v>
      </c>
      <c r="G16" s="38" t="s">
        <v>125</v>
      </c>
      <c r="H16" s="38" t="s">
        <v>126</v>
      </c>
      <c r="I16" s="38"/>
      <c r="J16" s="39"/>
      <c r="K16" s="40"/>
      <c r="L16" s="33" t="n">
        <f>1.973</f>
        <v>1.973</v>
      </c>
      <c r="M16" s="34" t="n">
        <f>0</f>
        <v>0.0</v>
      </c>
      <c r="N16" s="35" t="n">
        <f>99</f>
        <v>99.0</v>
      </c>
      <c r="O16" s="41" t="s">
        <v>50</v>
      </c>
      <c r="P16" s="35" t="n">
        <f>99.35</f>
        <v>99.35</v>
      </c>
      <c r="Q16" s="41" t="s">
        <v>67</v>
      </c>
      <c r="R16" s="35" t="n">
        <f>99</f>
        <v>99.0</v>
      </c>
      <c r="S16" s="41" t="s">
        <v>50</v>
      </c>
      <c r="T16" s="35" t="n">
        <f>99.35</f>
        <v>99.35</v>
      </c>
      <c r="U16" s="41" t="s">
        <v>67</v>
      </c>
      <c r="V16" s="36" t="n">
        <f>99.2</f>
        <v>99.2</v>
      </c>
      <c r="W16" s="37" t="n">
        <f>4000000</f>
        <v>4000000.0</v>
      </c>
      <c r="X16" s="37" t="str">
        <f>"－"</f>
        <v>－</v>
      </c>
      <c r="Y16" s="37" t="n">
        <f>3969500</f>
        <v>3969500.0</v>
      </c>
      <c r="Z16" s="37" t="str">
        <f>"－"</f>
        <v>－</v>
      </c>
    </row>
    <row r="17">
      <c r="A17" s="38" t="s">
        <v>41</v>
      </c>
      <c r="B17" s="38" t="s">
        <v>127</v>
      </c>
      <c r="C17" s="38" t="s">
        <v>128</v>
      </c>
      <c r="D17" s="38" t="s">
        <v>129</v>
      </c>
      <c r="E17" s="38" t="s">
        <v>123</v>
      </c>
      <c r="F17" s="38" t="s">
        <v>124</v>
      </c>
      <c r="G17" s="38" t="s">
        <v>130</v>
      </c>
      <c r="H17" s="38" t="s">
        <v>131</v>
      </c>
      <c r="I17" s="38"/>
      <c r="J17" s="39"/>
      <c r="K17" s="40"/>
      <c r="L17" s="33" t="str">
        <f>"－"</f>
        <v>－</v>
      </c>
      <c r="M17" s="34" t="str">
        <f>"－"</f>
        <v>－</v>
      </c>
      <c r="N17" s="35" t="str">
        <f>"－"</f>
        <v>－</v>
      </c>
      <c r="O17" s="41"/>
      <c r="P17" s="35" t="str">
        <f>"－"</f>
        <v>－</v>
      </c>
      <c r="Q17" s="41"/>
      <c r="R17" s="35" t="str">
        <f>"－"</f>
        <v>－</v>
      </c>
      <c r="S17" s="41"/>
      <c r="T17" s="35" t="str">
        <f>"－"</f>
        <v>－</v>
      </c>
      <c r="U17" s="41"/>
      <c r="V17" s="36" t="str">
        <f>"－"</f>
        <v>－</v>
      </c>
      <c r="W17" s="37" t="str">
        <f>"－"</f>
        <v>－</v>
      </c>
      <c r="X17" s="37" t="str">
        <f>"－"</f>
        <v>－</v>
      </c>
      <c r="Y17" s="37" t="str">
        <f>"－"</f>
        <v>－</v>
      </c>
      <c r="Z17" s="37" t="str">
        <f>"－"</f>
        <v>－</v>
      </c>
    </row>
    <row r="18">
      <c r="A18" s="38" t="s">
        <v>41</v>
      </c>
      <c r="B18" s="38" t="s">
        <v>132</v>
      </c>
      <c r="C18" s="38" t="s">
        <v>133</v>
      </c>
      <c r="D18" s="38" t="s">
        <v>134</v>
      </c>
      <c r="E18" s="38" t="s">
        <v>135</v>
      </c>
      <c r="F18" s="38" t="s">
        <v>136</v>
      </c>
      <c r="G18" s="38" t="s">
        <v>137</v>
      </c>
      <c r="H18" s="38" t="s">
        <v>131</v>
      </c>
      <c r="I18" s="38"/>
      <c r="J18" s="39"/>
      <c r="K18" s="40"/>
      <c r="L18" s="33" t="n">
        <f>5.077</f>
        <v>5.077</v>
      </c>
      <c r="M18" s="34" t="n">
        <f>0</f>
        <v>0.0</v>
      </c>
      <c r="N18" s="35" t="n">
        <f>96.5</f>
        <v>96.5</v>
      </c>
      <c r="O18" s="41" t="s">
        <v>118</v>
      </c>
      <c r="P18" s="35" t="n">
        <f>98.75</f>
        <v>98.75</v>
      </c>
      <c r="Q18" s="41" t="s">
        <v>67</v>
      </c>
      <c r="R18" s="35" t="n">
        <f>96.5</f>
        <v>96.5</v>
      </c>
      <c r="S18" s="41" t="s">
        <v>118</v>
      </c>
      <c r="T18" s="35" t="n">
        <f>98.75</f>
        <v>98.75</v>
      </c>
      <c r="U18" s="41" t="s">
        <v>67</v>
      </c>
      <c r="V18" s="36" t="n">
        <f>97.92</f>
        <v>97.92</v>
      </c>
      <c r="W18" s="37" t="n">
        <f>520000000</f>
        <v>5.2E8</v>
      </c>
      <c r="X18" s="37" t="n">
        <f>500000000</f>
        <v>5.0E8</v>
      </c>
      <c r="Y18" s="37" t="n">
        <f>515952500</f>
        <v>5.159525E8</v>
      </c>
      <c r="Z18" s="37" t="n">
        <f>496250000</f>
        <v>4.9625E8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