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<sst xmlns="http://schemas.openxmlformats.org/spreadsheetml/2006/main" count="168" uniqueCount="120">
  <si>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</si>
  <si>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</si>
  <si>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</si>
  <si>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</si>
  <si>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</si>
  <si>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</si>
  <si>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</si>
  <si>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</si>
  <si>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</si>
  <si>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</si>
  <si>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</si>
  <si>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</si>
  <si>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</si>
  <si>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</si>
  <si>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</si>
  <si>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</si>
  <si>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</si>
  <si>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</si>
  <si>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</si>
  <si>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</si>
  <si>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</si>
  <si>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</si>
  <si>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</si>
  <si>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</si>
  <si>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</si>
  <si>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</si>
  <si>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</si>
  <si>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</si>
  <si>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</si>
  <si>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</si>
  <si>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</si>
  <si>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</si>
  <si>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</si>
  <si>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</si>
  <si>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</si>
  <si>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</si>
  <si>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</si>
  <si>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</si>
  <si>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</si>
  <si>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</si>
  <si>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</si>
  <si>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2021/04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</si>
  <si>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</si>
  <si>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</si>
  <si>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</si>
  <si>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</si>
  <si>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</si>
  <si>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</si>
  <si>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</si>
  <si>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</t>
  </si>
  <si>
    <t>22</t>
  </si>
  <si>
    <t>30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</si>
  <si>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</si>
  <si>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</si>
  <si>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</si>
  <si>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</si>
  <si>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</si>
  <si>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</si>
  <si>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</si>
  <si>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26</t>
  </si>
  <si>
    <t>6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</si>
  <si>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</si>
  <si>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</si>
  <si>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</si>
  <si>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</si>
  <si>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</si>
  <si>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</si>
  <si>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</si>
  <si>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</si>
  <si>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</si>
  <si>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</si>
  <si>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</si>
  <si>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</si>
  <si>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</si>
  <si>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16</t>
  </si>
  <si>
    <t>21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</si>
  <si>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</si>
  <si>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</si>
  <si>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</si>
  <si>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</si>
  <si>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</si>
  <si>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</si>
  <si>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</si>
  <si>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2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</si>
  <si>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</si>
  <si>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</si>
  <si>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</si>
  <si>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</si>
  <si>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</si>
  <si>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</si>
  <si>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</si>
  <si>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19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</si>
  <si>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</si>
  <si>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</si>
  <si>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</si>
  <si>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</si>
  <si>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</si>
  <si>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</si>
  <si>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</si>
  <si>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上場廃止</t>
  </si>
  <si>
    <t>Removal</t>
  </si>
  <si>
    <t>2021/04/12</t>
  </si>
  <si>
    <t>5</t>
  </si>
  <si>
    <t>7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</si>
  <si>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</si>
  <si>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</si>
  <si>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</si>
  <si>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</si>
  <si>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</si>
  <si>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</si>
  <si>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</si>
  <si>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14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</si>
  <si>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</si>
  <si>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</si>
  <si>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</si>
  <si>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</si>
  <si>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</si>
  <si>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</si>
  <si>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</si>
  <si>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2021/04/23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</si>
</sst>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5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"*"</f>
        <v>*</v>
      </c>
      <c r="M7" s="34" t="n">
        <f>0</f>
        <v>0.0</v>
      </c>
      <c r="N7" s="35" t="n">
        <f>102.75</f>
        <v>102.75</v>
      </c>
      <c r="O7" s="41" t="s">
        <v>49</v>
      </c>
      <c r="P7" s="35" t="n">
        <f>102.75</f>
        <v>102.75</v>
      </c>
      <c r="Q7" s="41" t="s">
        <v>49</v>
      </c>
      <c r="R7" s="35" t="n">
        <f>101.05</f>
        <v>101.05</v>
      </c>
      <c r="S7" s="41" t="s">
        <v>50</v>
      </c>
      <c r="T7" s="35" t="n">
        <f>101.5</f>
        <v>101.5</v>
      </c>
      <c r="U7" s="41" t="s">
        <v>51</v>
      </c>
      <c r="V7" s="36" t="n">
        <f>101.6</f>
        <v>101.6</v>
      </c>
      <c r="W7" s="37" t="n">
        <f>566000000</f>
        <v>5.66E8</v>
      </c>
      <c r="X7" s="37" t="n">
        <f>540000000</f>
        <v>5.4E8</v>
      </c>
      <c r="Y7" s="37" t="n">
        <f>573859000</f>
        <v>5.73859E8</v>
      </c>
      <c r="Z7" s="37" t="n">
        <f>547460000</f>
        <v>5.4746E8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128.55</f>
        <v>128.55</v>
      </c>
      <c r="O8" s="41" t="s">
        <v>49</v>
      </c>
      <c r="P8" s="35" t="n">
        <f>134.25</f>
        <v>134.25</v>
      </c>
      <c r="Q8" s="41" t="s">
        <v>59</v>
      </c>
      <c r="R8" s="35" t="n">
        <f>126.85</f>
        <v>126.85</v>
      </c>
      <c r="S8" s="41" t="s">
        <v>60</v>
      </c>
      <c r="T8" s="35" t="n">
        <f>129.45</f>
        <v>129.45</v>
      </c>
      <c r="U8" s="41" t="s">
        <v>51</v>
      </c>
      <c r="V8" s="36" t="n">
        <f>130.59</f>
        <v>130.59</v>
      </c>
      <c r="W8" s="37" t="n">
        <f>53000000</f>
        <v>5.3E7</v>
      </c>
      <c r="X8" s="37" t="str">
        <f>"－"</f>
        <v>－</v>
      </c>
      <c r="Y8" s="37" t="n">
        <f>69570500</f>
        <v>6.95705E7</v>
      </c>
      <c r="Z8" s="37" t="str">
        <f>"－"</f>
        <v>－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66</v>
      </c>
      <c r="H9" s="38" t="s">
        <v>67</v>
      </c>
      <c r="I9" s="38"/>
      <c r="J9" s="39"/>
      <c r="K9" s="40"/>
      <c r="L9" s="33" t="str">
        <f>"*"</f>
        <v>*</v>
      </c>
      <c r="M9" s="34" t="n">
        <f>0</f>
        <v>0.0</v>
      </c>
      <c r="N9" s="35" t="n">
        <f>103</f>
        <v>103.0</v>
      </c>
      <c r="O9" s="41" t="s">
        <v>51</v>
      </c>
      <c r="P9" s="35" t="n">
        <f>103</f>
        <v>103.0</v>
      </c>
      <c r="Q9" s="41" t="s">
        <v>51</v>
      </c>
      <c r="R9" s="35" t="n">
        <f>103</f>
        <v>103.0</v>
      </c>
      <c r="S9" s="41" t="s">
        <v>51</v>
      </c>
      <c r="T9" s="35" t="n">
        <f>103</f>
        <v>103.0</v>
      </c>
      <c r="U9" s="41" t="s">
        <v>51</v>
      </c>
      <c r="V9" s="36" t="n">
        <f>103</f>
        <v>103.0</v>
      </c>
      <c r="W9" s="37" t="n">
        <f>1000000</f>
        <v>1000000.0</v>
      </c>
      <c r="X9" s="37" t="str">
        <f>"－"</f>
        <v>－</v>
      </c>
      <c r="Y9" s="37" t="n">
        <f>1030000</f>
        <v>1030000.0</v>
      </c>
      <c r="Z9" s="37" t="str">
        <f>"－"</f>
        <v>－</v>
      </c>
    </row>
    <row r="10">
      <c r="A10" s="38" t="s">
        <v>41</v>
      </c>
      <c r="B10" s="38" t="s">
        <v>68</v>
      </c>
      <c r="C10" s="38" t="s">
        <v>69</v>
      </c>
      <c r="D10" s="38" t="s">
        <v>70</v>
      </c>
      <c r="E10" s="38" t="s">
        <v>71</v>
      </c>
      <c r="F10" s="38" t="s">
        <v>72</v>
      </c>
      <c r="G10" s="38" t="s">
        <v>47</v>
      </c>
      <c r="H10" s="38" t="s">
        <v>73</v>
      </c>
      <c r="I10" s="38"/>
      <c r="J10" s="39"/>
      <c r="K10" s="40"/>
      <c r="L10" s="33" t="n">
        <f>0</f>
        <v>0.0</v>
      </c>
      <c r="M10" s="34" t="n">
        <f>0</f>
        <v>0.0</v>
      </c>
      <c r="N10" s="35" t="n">
        <f>100</f>
        <v>100.0</v>
      </c>
      <c r="O10" s="41" t="s">
        <v>74</v>
      </c>
      <c r="P10" s="35" t="n">
        <f>100</f>
        <v>100.0</v>
      </c>
      <c r="Q10" s="41" t="s">
        <v>74</v>
      </c>
      <c r="R10" s="35" t="n">
        <f>100</f>
        <v>100.0</v>
      </c>
      <c r="S10" s="41" t="s">
        <v>74</v>
      </c>
      <c r="T10" s="35" t="n">
        <f>100</f>
        <v>100.0</v>
      </c>
      <c r="U10" s="41" t="s">
        <v>75</v>
      </c>
      <c r="V10" s="36" t="n">
        <f>100</f>
        <v>100.0</v>
      </c>
      <c r="W10" s="37" t="n">
        <f>152000000</f>
        <v>1.52E8</v>
      </c>
      <c r="X10" s="37" t="n">
        <f>125000000</f>
        <v>1.25E8</v>
      </c>
      <c r="Y10" s="37" t="n">
        <f>152287500</f>
        <v>1.522875E8</v>
      </c>
      <c r="Z10" s="37" t="n">
        <f>125287500</f>
        <v>1.252875E8</v>
      </c>
    </row>
    <row r="11">
      <c r="A11" s="38" t="s">
        <v>41</v>
      </c>
      <c r="B11" s="38" t="s">
        <v>76</v>
      </c>
      <c r="C11" s="38" t="s">
        <v>77</v>
      </c>
      <c r="D11" s="38" t="s">
        <v>78</v>
      </c>
      <c r="E11" s="38" t="s">
        <v>79</v>
      </c>
      <c r="F11" s="38" t="s">
        <v>80</v>
      </c>
      <c r="G11" s="38" t="s">
        <v>81</v>
      </c>
      <c r="H11" s="38" t="s">
        <v>82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102.1</f>
        <v>102.1</v>
      </c>
      <c r="O11" s="41" t="s">
        <v>49</v>
      </c>
      <c r="P11" s="35" t="n">
        <f>102.1</f>
        <v>102.1</v>
      </c>
      <c r="Q11" s="41" t="s">
        <v>49</v>
      </c>
      <c r="R11" s="35" t="n">
        <f>101</f>
        <v>101.0</v>
      </c>
      <c r="S11" s="41" t="s">
        <v>83</v>
      </c>
      <c r="T11" s="35" t="n">
        <f>101.5</f>
        <v>101.5</v>
      </c>
      <c r="U11" s="41" t="s">
        <v>74</v>
      </c>
      <c r="V11" s="36" t="n">
        <f>101.53</f>
        <v>101.53</v>
      </c>
      <c r="W11" s="37" t="n">
        <f>223000000</f>
        <v>2.23E8</v>
      </c>
      <c r="X11" s="37" t="n">
        <f>220000000</f>
        <v>2.2E8</v>
      </c>
      <c r="Y11" s="37" t="n">
        <f>223926000</f>
        <v>2.23926E8</v>
      </c>
      <c r="Z11" s="37" t="n">
        <f>220880000</f>
        <v>2.2088E8</v>
      </c>
    </row>
    <row r="12">
      <c r="A12" s="38" t="s">
        <v>41</v>
      </c>
      <c r="B12" s="38" t="s">
        <v>84</v>
      </c>
      <c r="C12" s="38" t="s">
        <v>85</v>
      </c>
      <c r="D12" s="38" t="s">
        <v>86</v>
      </c>
      <c r="E12" s="38" t="s">
        <v>87</v>
      </c>
      <c r="F12" s="38" t="s">
        <v>88</v>
      </c>
      <c r="G12" s="38" t="s">
        <v>89</v>
      </c>
      <c r="H12" s="38" t="s">
        <v>90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101</f>
        <v>101.0</v>
      </c>
      <c r="O12" s="41" t="s">
        <v>91</v>
      </c>
      <c r="P12" s="35" t="n">
        <f>101</f>
        <v>101.0</v>
      </c>
      <c r="Q12" s="41" t="s">
        <v>91</v>
      </c>
      <c r="R12" s="35" t="n">
        <f>100.5</f>
        <v>100.5</v>
      </c>
      <c r="S12" s="41" t="s">
        <v>75</v>
      </c>
      <c r="T12" s="35" t="n">
        <f>101</f>
        <v>101.0</v>
      </c>
      <c r="U12" s="41" t="s">
        <v>51</v>
      </c>
      <c r="V12" s="36" t="n">
        <f>100.83</f>
        <v>100.83</v>
      </c>
      <c r="W12" s="37" t="n">
        <f>7000000</f>
        <v>7000000.0</v>
      </c>
      <c r="X12" s="37" t="str">
        <f>"－"</f>
        <v>－</v>
      </c>
      <c r="Y12" s="37" t="n">
        <f>7055000</f>
        <v>7055000.0</v>
      </c>
      <c r="Z12" s="37" t="str">
        <f>"－"</f>
        <v>－</v>
      </c>
    </row>
    <row r="13">
      <c r="A13" s="38" t="s">
        <v>41</v>
      </c>
      <c r="B13" s="38" t="s">
        <v>92</v>
      </c>
      <c r="C13" s="38" t="s">
        <v>93</v>
      </c>
      <c r="D13" s="38" t="s">
        <v>94</v>
      </c>
      <c r="E13" s="38" t="s">
        <v>95</v>
      </c>
      <c r="F13" s="38" t="s">
        <v>96</v>
      </c>
      <c r="G13" s="38" t="s">
        <v>97</v>
      </c>
      <c r="H13" s="38" t="s">
        <v>98</v>
      </c>
      <c r="I13" s="38" t="s">
        <v>99</v>
      </c>
      <c r="J13" s="39" t="s">
        <v>100</v>
      </c>
      <c r="K13" s="40" t="s">
        <v>101</v>
      </c>
      <c r="L13" s="33" t="str">
        <f>"*"</f>
        <v>*</v>
      </c>
      <c r="M13" s="34" t="n">
        <f>0</f>
        <v>0.0</v>
      </c>
      <c r="N13" s="35" t="n">
        <f>102.5</f>
        <v>102.5</v>
      </c>
      <c r="O13" s="41" t="s">
        <v>83</v>
      </c>
      <c r="P13" s="35" t="n">
        <f>104.25</f>
        <v>104.25</v>
      </c>
      <c r="Q13" s="41" t="s">
        <v>102</v>
      </c>
      <c r="R13" s="35" t="n">
        <f>102.5</f>
        <v>102.5</v>
      </c>
      <c r="S13" s="41" t="s">
        <v>83</v>
      </c>
      <c r="T13" s="35" t="n">
        <f>103.5</f>
        <v>103.5</v>
      </c>
      <c r="U13" s="41" t="s">
        <v>103</v>
      </c>
      <c r="V13" s="36" t="n">
        <f>103.63</f>
        <v>103.63</v>
      </c>
      <c r="W13" s="37" t="n">
        <f>87000000</f>
        <v>8.7E7</v>
      </c>
      <c r="X13" s="37" t="str">
        <f>"－"</f>
        <v>－</v>
      </c>
      <c r="Y13" s="37" t="n">
        <f>90314000</f>
        <v>9.0314E7</v>
      </c>
      <c r="Z13" s="37" t="str">
        <f>"－"</f>
        <v>－</v>
      </c>
    </row>
    <row r="14">
      <c r="A14" s="38" t="s">
        <v>41</v>
      </c>
      <c r="B14" s="38" t="s">
        <v>104</v>
      </c>
      <c r="C14" s="38" t="s">
        <v>105</v>
      </c>
      <c r="D14" s="38" t="s">
        <v>106</v>
      </c>
      <c r="E14" s="38" t="s">
        <v>107</v>
      </c>
      <c r="F14" s="38" t="s">
        <v>108</v>
      </c>
      <c r="G14" s="38" t="s">
        <v>109</v>
      </c>
      <c r="H14" s="38" t="s">
        <v>110</v>
      </c>
      <c r="I14" s="38"/>
      <c r="J14" s="39"/>
      <c r="K14" s="40"/>
      <c r="L14" s="33" t="str">
        <f>"*"</f>
        <v>*</v>
      </c>
      <c r="M14" s="34" t="n">
        <f>0</f>
        <v>0.0</v>
      </c>
      <c r="N14" s="35" t="n">
        <f>240</f>
        <v>240.0</v>
      </c>
      <c r="O14" s="41" t="s">
        <v>83</v>
      </c>
      <c r="P14" s="35" t="n">
        <f>240</f>
        <v>240.0</v>
      </c>
      <c r="Q14" s="41" t="s">
        <v>83</v>
      </c>
      <c r="R14" s="35" t="n">
        <f>238.45</f>
        <v>238.45</v>
      </c>
      <c r="S14" s="41" t="s">
        <v>111</v>
      </c>
      <c r="T14" s="35" t="n">
        <f>238.95</f>
        <v>238.95</v>
      </c>
      <c r="U14" s="41" t="s">
        <v>74</v>
      </c>
      <c r="V14" s="36" t="n">
        <f>239.13</f>
        <v>239.13</v>
      </c>
      <c r="W14" s="37" t="n">
        <f>577000000</f>
        <v>5.77E8</v>
      </c>
      <c r="X14" s="37" t="n">
        <f>573000000</f>
        <v>5.73E8</v>
      </c>
      <c r="Y14" s="37" t="n">
        <f>1359828000</f>
        <v>1.359828E9</v>
      </c>
      <c r="Z14" s="37" t="n">
        <f>1350254000</f>
        <v>1.350254E9</v>
      </c>
    </row>
    <row r="15">
      <c r="A15" s="38" t="s">
        <v>41</v>
      </c>
      <c r="B15" s="38" t="s">
        <v>112</v>
      </c>
      <c r="C15" s="38" t="s">
        <v>113</v>
      </c>
      <c r="D15" s="38" t="s">
        <v>114</v>
      </c>
      <c r="E15" s="38" t="s">
        <v>115</v>
      </c>
      <c r="F15" s="38" t="s">
        <v>116</v>
      </c>
      <c r="G15" s="38" t="s">
        <v>117</v>
      </c>
      <c r="H15" s="38" t="s">
        <v>118</v>
      </c>
      <c r="I15" s="38" t="s">
        <v>99</v>
      </c>
      <c r="J15" s="39" t="s">
        <v>100</v>
      </c>
      <c r="K15" s="40" t="s">
        <v>119</v>
      </c>
      <c r="L15" s="33" t="str">
        <f>"－"</f>
        <v>－</v>
      </c>
      <c r="M15" s="34" t="str">
        <f>"－"</f>
        <v>－</v>
      </c>
      <c r="N15" s="35" t="str">
        <f>"－"</f>
        <v>－</v>
      </c>
      <c r="O15" s="41"/>
      <c r="P15" s="35" t="str">
        <f>"－"</f>
        <v>－</v>
      </c>
      <c r="Q15" s="41"/>
      <c r="R15" s="35" t="str">
        <f>"－"</f>
        <v>－</v>
      </c>
      <c r="S15" s="41"/>
      <c r="T15" s="35" t="str">
        <f>"－"</f>
        <v>－</v>
      </c>
      <c r="U15" s="41"/>
      <c r="V15" s="36" t="str">
        <f>"－"</f>
        <v>－</v>
      </c>
      <c r="W15" s="37" t="str">
        <f>"－"</f>
        <v>－</v>
      </c>
      <c r="X15" s="37" t="str">
        <f>"－"</f>
        <v>－</v>
      </c>
      <c r="Y15" s="37" t="str">
        <f>"－"</f>
        <v>－</v>
      </c>
      <c r="Z15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