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<sst xmlns="http://schemas.openxmlformats.org/spreadsheetml/2006/main" count="141" uniqueCount="106">
  <si>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</si>
  <si>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</si>
  <si>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</si>
  <si>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</si>
  <si>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</si>
  <si>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</si>
  <si>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</si>
  <si>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</si>
  <si>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</si>
  <si>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</si>
  <si>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</si>
  <si>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</si>
  <si>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</si>
  <si>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</si>
  <si>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</si>
  <si>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</si>
  <si>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</si>
  <si>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</si>
  <si>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</si>
  <si>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</si>
  <si>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</si>
  <si>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</si>
  <si>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</si>
  <si>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</si>
  <si>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</si>
  <si>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</si>
  <si>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</si>
  <si>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</si>
  <si>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</si>
  <si>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</si>
  <si>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</si>
  <si>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</si>
  <si>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</si>
  <si>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</si>
  <si>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</si>
  <si>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</si>
  <si>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</si>
  <si>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</si>
  <si>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</si>
  <si>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</si>
  <si>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</si>
  <si>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2021/06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</si>
  <si>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</si>
  <si>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</si>
  <si>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</si>
  <si>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</si>
  <si>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</si>
  <si>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</si>
  <si>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</si>
  <si>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2</t>
  </si>
  <si>
    <t>8</t>
  </si>
  <si>
    <t>11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</si>
  <si>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</si>
  <si>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</si>
  <si>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</si>
  <si>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</si>
  <si>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</si>
  <si>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</si>
  <si>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</si>
  <si>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16</t>
  </si>
  <si>
    <t>30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</si>
  <si>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</si>
  <si>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</si>
  <si>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</si>
  <si>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</si>
  <si>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</si>
  <si>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</si>
  <si>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</si>
  <si>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上場廃止</t>
  </si>
  <si>
    <t>Removal</t>
  </si>
  <si>
    <t>2021/06/08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</si>
  <si>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</si>
  <si>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</si>
  <si>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</si>
  <si>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</si>
  <si>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</si>
  <si>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</si>
  <si>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3</t>
  </si>
  <si>
    <t>4</t>
  </si>
  <si>
    <t>17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</si>
  <si>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</si>
  <si>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</si>
  <si>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</si>
  <si>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</si>
  <si>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</si>
  <si>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</si>
  <si>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</si>
  <si>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18</t>
  </si>
  <si>
    <t>22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</si>
  <si>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</si>
  <si>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</si>
  <si>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</si>
  <si>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</si>
  <si>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</si>
  <si>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</si>
  <si>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</si>
  <si>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</si>
  <si>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</si>
  <si>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</si>
  <si>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</si>
  <si>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</si>
  <si>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</si>
  <si>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</si>
  <si>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</si>
  <si>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7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</si>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</sst>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0.122</f>
        <v>0.122</v>
      </c>
      <c r="M7" s="34" t="n">
        <f>0</f>
        <v>0.0</v>
      </c>
      <c r="N7" s="35" t="n">
        <f>99.75</f>
        <v>99.75</v>
      </c>
      <c r="O7" s="41" t="s">
        <v>49</v>
      </c>
      <c r="P7" s="35" t="n">
        <f>99.8</f>
        <v>99.8</v>
      </c>
      <c r="Q7" s="41" t="s">
        <v>50</v>
      </c>
      <c r="R7" s="35" t="n">
        <f>99.75</f>
        <v>99.75</v>
      </c>
      <c r="S7" s="41" t="s">
        <v>49</v>
      </c>
      <c r="T7" s="35" t="n">
        <f>99.75</f>
        <v>99.75</v>
      </c>
      <c r="U7" s="41" t="s">
        <v>51</v>
      </c>
      <c r="V7" s="36" t="n">
        <f>99.77</f>
        <v>99.77</v>
      </c>
      <c r="W7" s="37" t="n">
        <f>5000000</f>
        <v>5000000.0</v>
      </c>
      <c r="X7" s="37" t="str">
        <f>"－"</f>
        <v>－</v>
      </c>
      <c r="Y7" s="37" t="n">
        <f>4988000</f>
        <v>4988000.0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133.05</f>
        <v>133.05</v>
      </c>
      <c r="O8" s="41" t="s">
        <v>49</v>
      </c>
      <c r="P8" s="35" t="n">
        <f>135.3</f>
        <v>135.3</v>
      </c>
      <c r="Q8" s="41" t="s">
        <v>59</v>
      </c>
      <c r="R8" s="35" t="n">
        <f>131.5</f>
        <v>131.5</v>
      </c>
      <c r="S8" s="41" t="s">
        <v>60</v>
      </c>
      <c r="T8" s="35" t="n">
        <f>131.5</f>
        <v>131.5</v>
      </c>
      <c r="U8" s="41" t="s">
        <v>60</v>
      </c>
      <c r="V8" s="36" t="n">
        <f>133.46</f>
        <v>133.46</v>
      </c>
      <c r="W8" s="37" t="n">
        <f>279000000</f>
        <v>2.79E8</v>
      </c>
      <c r="X8" s="37" t="n">
        <f>200000000</f>
        <v>2.0E8</v>
      </c>
      <c r="Y8" s="37" t="n">
        <f>377953000</f>
        <v>3.77953E8</v>
      </c>
      <c r="Z8" s="37" t="n">
        <f>271650000</f>
        <v>2.7165E8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66</v>
      </c>
      <c r="H9" s="38" t="s">
        <v>67</v>
      </c>
      <c r="I9" s="38" t="s">
        <v>68</v>
      </c>
      <c r="J9" s="39" t="s">
        <v>69</v>
      </c>
      <c r="K9" s="40" t="s">
        <v>70</v>
      </c>
      <c r="L9" s="33" t="str">
        <f>"－"</f>
        <v>－</v>
      </c>
      <c r="M9" s="34" t="str">
        <f>"－"</f>
        <v>－</v>
      </c>
      <c r="N9" s="35" t="str">
        <f>"－"</f>
        <v>－</v>
      </c>
      <c r="O9" s="41"/>
      <c r="P9" s="35" t="str">
        <f>"－"</f>
        <v>－</v>
      </c>
      <c r="Q9" s="41"/>
      <c r="R9" s="35" t="str">
        <f>"－"</f>
        <v>－</v>
      </c>
      <c r="S9" s="41"/>
      <c r="T9" s="35" t="str">
        <f>"－"</f>
        <v>－</v>
      </c>
      <c r="U9" s="41"/>
      <c r="V9" s="36" t="str">
        <f>"－"</f>
        <v>－</v>
      </c>
      <c r="W9" s="37" t="str">
        <f>"－"</f>
        <v>－</v>
      </c>
      <c r="X9" s="37" t="str">
        <f>"－"</f>
        <v>－</v>
      </c>
      <c r="Y9" s="37" t="str">
        <f>"－"</f>
        <v>－</v>
      </c>
      <c r="Z9" s="37" t="str">
        <f>"－"</f>
        <v>－</v>
      </c>
    </row>
    <row r="10">
      <c r="A10" s="38" t="s">
        <v>41</v>
      </c>
      <c r="B10" s="38" t="s">
        <v>71</v>
      </c>
      <c r="C10" s="38" t="s">
        <v>72</v>
      </c>
      <c r="D10" s="38" t="s">
        <v>73</v>
      </c>
      <c r="E10" s="38" t="s">
        <v>74</v>
      </c>
      <c r="F10" s="38" t="s">
        <v>75</v>
      </c>
      <c r="G10" s="38" t="s">
        <v>47</v>
      </c>
      <c r="H10" s="38" t="s">
        <v>76</v>
      </c>
      <c r="I10" s="38"/>
      <c r="J10" s="39"/>
      <c r="K10" s="40"/>
      <c r="L10" s="33" t="n">
        <f>0.072</f>
        <v>0.072</v>
      </c>
      <c r="M10" s="34" t="n">
        <f>0</f>
        <v>0.0</v>
      </c>
      <c r="N10" s="35" t="n">
        <f>99.95</f>
        <v>99.95</v>
      </c>
      <c r="O10" s="41" t="s">
        <v>77</v>
      </c>
      <c r="P10" s="35" t="n">
        <f>100</f>
        <v>100.0</v>
      </c>
      <c r="Q10" s="41" t="s">
        <v>78</v>
      </c>
      <c r="R10" s="35" t="n">
        <f>99.85</f>
        <v>99.85</v>
      </c>
      <c r="S10" s="41" t="s">
        <v>79</v>
      </c>
      <c r="T10" s="35" t="n">
        <f>99.85</f>
        <v>99.85</v>
      </c>
      <c r="U10" s="41" t="s">
        <v>79</v>
      </c>
      <c r="V10" s="36" t="n">
        <f>99.93</f>
        <v>99.93</v>
      </c>
      <c r="W10" s="37" t="n">
        <f>53000000</f>
        <v>5.3E7</v>
      </c>
      <c r="X10" s="37" t="str">
        <f>"－"</f>
        <v>－</v>
      </c>
      <c r="Y10" s="37" t="n">
        <f>52949000</f>
        <v>5.2949E7</v>
      </c>
      <c r="Z10" s="37" t="str">
        <f>"－"</f>
        <v>－</v>
      </c>
    </row>
    <row r="11">
      <c r="A11" s="38" t="s">
        <v>41</v>
      </c>
      <c r="B11" s="38" t="s">
        <v>80</v>
      </c>
      <c r="C11" s="38" t="s">
        <v>81</v>
      </c>
      <c r="D11" s="38" t="s">
        <v>82</v>
      </c>
      <c r="E11" s="38" t="s">
        <v>83</v>
      </c>
      <c r="F11" s="38" t="s">
        <v>84</v>
      </c>
      <c r="G11" s="38" t="s">
        <v>85</v>
      </c>
      <c r="H11" s="38" t="s">
        <v>86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103.75</f>
        <v>103.75</v>
      </c>
      <c r="O11" s="41" t="s">
        <v>87</v>
      </c>
      <c r="P11" s="35" t="n">
        <f>103.75</f>
        <v>103.75</v>
      </c>
      <c r="Q11" s="41" t="s">
        <v>87</v>
      </c>
      <c r="R11" s="35" t="n">
        <f>102.4</f>
        <v>102.4</v>
      </c>
      <c r="S11" s="41" t="s">
        <v>88</v>
      </c>
      <c r="T11" s="35" t="n">
        <f>102.4</f>
        <v>102.4</v>
      </c>
      <c r="U11" s="41" t="s">
        <v>88</v>
      </c>
      <c r="V11" s="36" t="n">
        <f>103.08</f>
        <v>103.08</v>
      </c>
      <c r="W11" s="37" t="n">
        <f>9000000</f>
        <v>9000000.0</v>
      </c>
      <c r="X11" s="37" t="str">
        <f>"－"</f>
        <v>－</v>
      </c>
      <c r="Y11" s="37" t="n">
        <f>9324000</f>
        <v>9324000.0</v>
      </c>
      <c r="Z11" s="37" t="str">
        <f>"－"</f>
        <v>－</v>
      </c>
    </row>
    <row r="12">
      <c r="A12" s="38" t="s">
        <v>41</v>
      </c>
      <c r="B12" s="38" t="s">
        <v>89</v>
      </c>
      <c r="C12" s="38" t="s">
        <v>90</v>
      </c>
      <c r="D12" s="38" t="s">
        <v>91</v>
      </c>
      <c r="E12" s="38" t="s">
        <v>92</v>
      </c>
      <c r="F12" s="38" t="s">
        <v>93</v>
      </c>
      <c r="G12" s="38" t="s">
        <v>94</v>
      </c>
      <c r="H12" s="38" t="s">
        <v>95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100.2</f>
        <v>100.2</v>
      </c>
      <c r="O12" s="41" t="s">
        <v>96</v>
      </c>
      <c r="P12" s="35" t="n">
        <f>100.2</f>
        <v>100.2</v>
      </c>
      <c r="Q12" s="41" t="s">
        <v>96</v>
      </c>
      <c r="R12" s="35" t="n">
        <f>100.05</f>
        <v>100.05</v>
      </c>
      <c r="S12" s="41" t="s">
        <v>88</v>
      </c>
      <c r="T12" s="35" t="n">
        <f>100.05</f>
        <v>100.05</v>
      </c>
      <c r="U12" s="41" t="s">
        <v>88</v>
      </c>
      <c r="V12" s="36" t="n">
        <f>100.13</f>
        <v>100.13</v>
      </c>
      <c r="W12" s="37" t="n">
        <f>6000000</f>
        <v>6000000.0</v>
      </c>
      <c r="X12" s="37" t="str">
        <f>"－"</f>
        <v>－</v>
      </c>
      <c r="Y12" s="37" t="n">
        <f>6008000</f>
        <v>6008000.0</v>
      </c>
      <c r="Z12" s="37" t="str">
        <f>"－"</f>
        <v>－</v>
      </c>
    </row>
    <row r="13">
      <c r="A13" s="38" t="s">
        <v>41</v>
      </c>
      <c r="B13" s="38" t="s">
        <v>97</v>
      </c>
      <c r="C13" s="38" t="s">
        <v>98</v>
      </c>
      <c r="D13" s="38" t="s">
        <v>99</v>
      </c>
      <c r="E13" s="38" t="s">
        <v>100</v>
      </c>
      <c r="F13" s="38" t="s">
        <v>101</v>
      </c>
      <c r="G13" s="38" t="s">
        <v>102</v>
      </c>
      <c r="H13" s="38" t="s">
        <v>103</v>
      </c>
      <c r="I13" s="38"/>
      <c r="J13" s="39"/>
      <c r="K13" s="40"/>
      <c r="L13" s="33" t="str">
        <f>"*"</f>
        <v>*</v>
      </c>
      <c r="M13" s="34" t="n">
        <f>0</f>
        <v>0.0</v>
      </c>
      <c r="N13" s="35" t="n">
        <f>216</f>
        <v>216.0</v>
      </c>
      <c r="O13" s="41" t="s">
        <v>104</v>
      </c>
      <c r="P13" s="35" t="n">
        <f>220</f>
        <v>220.0</v>
      </c>
      <c r="Q13" s="41" t="s">
        <v>105</v>
      </c>
      <c r="R13" s="35" t="n">
        <f>210</f>
        <v>210.0</v>
      </c>
      <c r="S13" s="41" t="s">
        <v>50</v>
      </c>
      <c r="T13" s="35" t="n">
        <f>220</f>
        <v>220.0</v>
      </c>
      <c r="U13" s="41" t="s">
        <v>105</v>
      </c>
      <c r="V13" s="36" t="n">
        <f>216</f>
        <v>216.0</v>
      </c>
      <c r="W13" s="37" t="n">
        <f>144000000</f>
        <v>1.44E8</v>
      </c>
      <c r="X13" s="37" t="n">
        <f>80000000</f>
        <v>8.0E7</v>
      </c>
      <c r="Y13" s="37" t="n">
        <f>313796000</f>
        <v>3.13796E8</v>
      </c>
      <c r="Z13" s="37" t="n">
        <f>173936000</f>
        <v>1.73936E8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