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EM0001" r:id="rId1" sheetId="1"/>
  </sheets>
  <definedNames>
    <definedName localSheetId="0" name="_xlnm.Print_Titles">BO_EM0001!$1:$6</definedName>
  </definedNames>
  <calcPr calcId="145621"/>
</workbook>
</file>

<file path=xl/sharedStrings.xml><?xml version="1.0" encoding="utf-8"?>
<sst xmlns="http://schemas.openxmlformats.org/spreadsheetml/2006/main" count="130" uniqueCount="95">
  <si>
    <t>転換社債型新株予約権付社債相場表</t>
    <rPh eb="2" sb="0">
      <t>テンカン</t>
    </rPh>
    <rPh eb="5" sb="2">
      <t>シャサイガタ</t>
    </rPh>
    <rPh eb="10" sb="5">
      <t>シンカブヨヤクケン</t>
    </rPh>
    <rPh eb="11" sb="10">
      <t>ヅケ</t>
    </rPh>
    <rPh eb="13" sb="11">
      <t>シャサイ</t>
    </rPh>
    <rPh eb="15" sb="13">
      <t>ソウバ</t>
    </rPh>
    <rPh eb="16" sb="15">
      <t>ヒョウ</t>
    </rPh>
    <phoneticPr fontId="3"/>
  </si>
  <si>
    <t>Convertible Bond Quotations</t>
    <phoneticPr fontId="3"/>
  </si>
  <si>
    <t>年月</t>
    <phoneticPr fontId="8"/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</si>
  <si>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</si>
  <si>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</si>
  <si>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</si>
  <si>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業種名</t>
    <rPh eb="2" sb="0">
      <t>ギョウシュ</t>
    </rPh>
    <rPh eb="3" sb="2">
      <t>メイ</t>
    </rPh>
    <phoneticPr fontId="3"/>
  </si>
  <si>
    <t>Industry Sector</t>
  </si>
  <si>
    <t>行使期間</t>
    <rPh eb="2" sb="0">
      <t>コウシ</t>
    </rPh>
    <rPh eb="4" sb="2">
      <t>キカン</t>
    </rPh>
    <phoneticPr fontId="8"/>
  </si>
  <si>
    <t>銘柄属性</t>
    <phoneticPr fontId="3"/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</si>
  <si>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</si>
  <si>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</si>
  <si>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</si>
  <si>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直接利回</t>
    <phoneticPr fontId="8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</si>
  <si>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</si>
  <si>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</si>
  <si>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</si>
  <si>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</si>
  <si>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</si>
  <si>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</si>
  <si>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</si>
  <si>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</si>
  <si>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</si>
  <si>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Year/Month</t>
    <phoneticPr fontId="8"/>
  </si>
  <si>
    <t>Code</t>
  </si>
  <si>
    <t>Conversion Period</t>
    <phoneticPr fontId="8"/>
  </si>
  <si>
    <t>Date</t>
    <phoneticPr fontId="3"/>
  </si>
  <si>
    <t>Yield to Maturity</t>
  </si>
  <si>
    <t>Simple Yield</t>
    <phoneticPr fontId="8"/>
  </si>
  <si>
    <t>Open</t>
  </si>
  <si>
    <t>High</t>
    <phoneticPr fontId="3"/>
  </si>
  <si>
    <t>Low</t>
  </si>
  <si>
    <t>Close</t>
  </si>
  <si>
    <t>Average Closing Price</t>
    <phoneticPr fontId="8"/>
  </si>
  <si>
    <t>Trading Volume</t>
  </si>
  <si>
    <t>Trading Volume(ToSTNeT)</t>
    <phoneticPr fontId="8"/>
  </si>
  <si>
    <t>Trading Value</t>
  </si>
  <si>
    <t>Trading Value(ToSTNeT)</t>
    <phoneticPr fontId="8"/>
  </si>
  <si>
    <t>％</t>
    <phoneticPr fontId="8"/>
  </si>
  <si>
    <t>円(￥)</t>
    <phoneticPr fontId="8"/>
  </si>
  <si>
    <t>(注) 最終利回欄の＊はマイナス、＊＊＊は100%以上            (Notes）"Yield to Maturity":＊･･･minus ＊＊＊･･･over 100%</t>
    <phoneticPr fontId="3"/>
  </si>
  <si>
    <t>2021/11</t>
  </si>
  <si>
    <t>900011379</t>
  </si>
  <si>
    <t>ホクト１ＣＢ</t>
  </si>
  <si>
    <t xml:space="preserve">HOKUTO CORPORATION 1  </t>
  </si>
  <si>
    <t>水産・農林業</t>
  </si>
  <si>
    <t>Fishery,Agriculture &amp; Forestry</t>
  </si>
  <si>
    <t>2018/09/03</t>
  </si>
  <si>
    <t>2023/07/14</t>
  </si>
  <si>
    <t>8</t>
  </si>
  <si>
    <t>26</t>
  </si>
  <si>
    <t>900031822</t>
  </si>
  <si>
    <t>大豊建３ＣＢ</t>
  </si>
  <si>
    <t xml:space="preserve">DAIHO CORPORATION 3  </t>
  </si>
  <si>
    <t>建設業</t>
  </si>
  <si>
    <t>Construction</t>
  </si>
  <si>
    <t>2020/10/01</t>
  </si>
  <si>
    <t>2025/08/22</t>
  </si>
  <si>
    <t>4</t>
  </si>
  <si>
    <t>22</t>
  </si>
  <si>
    <t>24</t>
  </si>
  <si>
    <t>900022733</t>
  </si>
  <si>
    <t>あらた２ＣＢ</t>
  </si>
  <si>
    <t xml:space="preserve">ARATA CORPORATION 2  </t>
  </si>
  <si>
    <t>卸売業</t>
  </si>
  <si>
    <t>Wholesale Trade</t>
  </si>
  <si>
    <t>2023/07/20</t>
  </si>
  <si>
    <t>9</t>
  </si>
  <si>
    <t>900053946</t>
  </si>
  <si>
    <t>トーモク５ＣＢ</t>
  </si>
  <si>
    <t xml:space="preserve">TOMOKU CO.,LTD. 5  </t>
  </si>
  <si>
    <t>パルプ・紙</t>
  </si>
  <si>
    <t>Pulp &amp; Paper</t>
  </si>
  <si>
    <t>2017/05/01</t>
  </si>
  <si>
    <t>2022/03/16</t>
  </si>
  <si>
    <t>5</t>
  </si>
  <si>
    <t>10</t>
  </si>
  <si>
    <t>900064046</t>
  </si>
  <si>
    <t>大阪ソーダ６ＣＢ</t>
  </si>
  <si>
    <t xml:space="preserve">OSAKA SODA CO.,LTD. 6  </t>
  </si>
  <si>
    <t>化学</t>
  </si>
  <si>
    <t>Chemicals</t>
  </si>
  <si>
    <t>2017/11/01</t>
  </si>
  <si>
    <t>2022/09/14</t>
  </si>
  <si>
    <t>2</t>
  </si>
  <si>
    <t>19</t>
  </si>
  <si>
    <t>900066758</t>
  </si>
  <si>
    <t>ソニーグループ６ＣＢ</t>
  </si>
  <si>
    <t xml:space="preserve">SONY GROUP CORPORATION 6  </t>
  </si>
  <si>
    <t>電気機器</t>
  </si>
  <si>
    <t>Electric Appliances</t>
  </si>
  <si>
    <t>2015/09/01</t>
  </si>
  <si>
    <t>2022/09/28</t>
  </si>
  <si>
    <t>15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</si>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</sst>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9" numFmtId="0"/>
    <xf applyAlignment="0" applyBorder="0" applyFill="0" applyFont="0" applyProtection="0" borderId="0" fillId="0" fontId="2" numFmtId="9"/>
    <xf borderId="0" fillId="0" fontId="12" numFmtId="0"/>
    <xf borderId="0" fillId="0" fontId="9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2" fillId="20" fontId="21" numFmtId="0"/>
    <xf applyAlignment="0" applyNumberFormat="0" applyProtection="0" borderId="23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4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borderId="25" fillId="0" fontId="30" numFmtId="0">
      <alignment horizontal="left" vertical="center"/>
    </xf>
    <xf applyAlignment="0" applyFill="0" applyNumberFormat="0" applyProtection="0" borderId="26" fillId="0" fontId="31" numFmtId="0"/>
    <xf applyAlignment="0" applyFill="0" applyNumberFormat="0" applyProtection="0" borderId="27" fillId="0" fontId="32" numFmtId="0"/>
    <xf applyAlignment="0" applyFill="0" applyNumberFormat="0" applyProtection="0" borderId="28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2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applyAlignment="0" applyNumberFormat="0" applyProtection="0" borderId="22" fillId="7" fontId="34" numFmtId="0"/>
    <xf borderId="0" fillId="0" fontId="7" numFmtId="0"/>
    <xf applyAlignment="0" applyFill="0" applyNumberFormat="0" applyProtection="0" borderId="29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Font="0" applyNumberFormat="0" applyProtection="0" borderId="30" fillId="26" fontId="24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applyAlignment="0" applyNumberFormat="0" applyProtection="0" borderId="31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2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Fill="0" applyNumberFormat="0" applyProtection="0" borderId="33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applyAlignment="0" applyNumberFormat="0" applyProtection="0" borderId="23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9" numFmtId="9"/>
    <xf applyAlignment="0" applyBorder="0" applyFill="0" applyFont="0" applyProtection="0" borderId="0" fillId="0" fontId="9" numFmtId="9">
      <alignment vertical="center"/>
    </xf>
    <xf applyAlignment="0" applyBorder="0" applyFill="0" applyFont="0" applyProtection="0" borderId="0" fillId="0" fontId="9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14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7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ont="0" applyNumberFormat="0" applyProtection="0" borderId="30" fillId="26" fontId="9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applyAlignment="0" applyFill="0" applyNumberFormat="0" applyProtection="0" borderId="29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NumberFormat="0" applyProtection="0" borderId="22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9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9" numFmtId="38"/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6" fillId="0" fontId="67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7" fillId="0" fontId="68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Fill="0" applyNumberFormat="0" applyProtection="0" borderId="28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Fill="0" applyNumberFormat="0" applyProtection="0" borderId="33" fillId="0" fontId="72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applyAlignment="0" applyNumberFormat="0" applyProtection="0" borderId="31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9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9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9" numFmtId="6"/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applyAlignment="0" applyNumberFormat="0" applyProtection="0" borderId="22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64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9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>
      <alignment vertical="center"/>
    </xf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9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9" numFmtId="0"/>
    <xf borderId="0" fillId="0" fontId="14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9" numFmtId="0"/>
    <xf borderId="0" fillId="0" fontId="9" numFmtId="0"/>
    <xf borderId="0" fillId="0" fontId="83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83" numFmtId="0"/>
    <xf borderId="0" fillId="0" fontId="83" numFmtId="0"/>
    <xf borderId="0" fillId="0" fontId="9" numFmtId="0"/>
    <xf borderId="0" fillId="0" fontId="83" numFmtId="0"/>
    <xf borderId="0" fillId="0" fontId="14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4" numFmtId="0">
      <alignment vertical="center"/>
    </xf>
    <xf borderId="0" fillId="0" fontId="9" numFmtId="0"/>
    <xf borderId="0" fillId="0" fontId="9" numFmtId="0"/>
    <xf borderId="0" fillId="0" fontId="66" numFmtId="0"/>
    <xf borderId="0" fillId="0" fontId="66" numFmtId="0"/>
    <xf borderId="0" fillId="0" fontId="9" numFmtId="0"/>
    <xf borderId="0" fillId="0" fontId="9" numFmtId="0"/>
    <xf borderId="0" fillId="0" fontId="7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9" numFmtId="0"/>
    <xf borderId="0" fillId="0" fontId="9" numFmtId="0"/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9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8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9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87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9" numFmtId="0"/>
    <xf borderId="0" fillId="0" fontId="9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6" numFmtId="0">
      <alignment vertical="center"/>
    </xf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82" numFmtId="0">
      <alignment vertical="center"/>
    </xf>
    <xf borderId="0" fillId="0" fontId="9" numFmtId="0"/>
    <xf borderId="0" fillId="0" fontId="9" numFmtId="0">
      <alignment vertical="center"/>
    </xf>
    <xf borderId="0" fillId="0" fontId="82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/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9" numFmtId="0">
      <alignment vertical="center"/>
    </xf>
    <xf borderId="0" fillId="0" fontId="87" numFmtId="0">
      <alignment vertical="center"/>
    </xf>
    <xf borderId="0" fillId="0" fontId="9" numFmtId="0"/>
    <xf borderId="0" fillId="0" fontId="9" numFmtId="0">
      <alignment vertical="center"/>
    </xf>
    <xf borderId="0" fillId="0" fontId="9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9" numFmtId="0">
      <alignment vertical="center"/>
    </xf>
    <xf borderId="0" fillId="0" fontId="9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9" numFmtId="0"/>
  </cellStyleXfs>
  <cellXfs count="56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10" numFmtId="0" xfId="1">
      <alignment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4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borderId="6" fillId="0" fontId="2" numFmtId="0" xfId="1">
      <alignment horizontal="center" vertical="center"/>
    </xf>
    <xf applyAlignment="1" applyBorder="1" applyFill="1" applyFont="1" borderId="8" fillId="0" fontId="2" numFmtId="0" xfId="1">
      <alignment horizontal="center" vertical="center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21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applyNumberFormat="1" borderId="18" fillId="0" fontId="7" numFmtId="4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  <xf applyAlignment="1" applyBorder="1" applyFill="1" applyFont="1" borderId="1" fillId="0" fontId="7" numFmtId="0" xfId="1">
      <alignment horizontal="center" vertical="center"/>
    </xf>
    <xf applyAlignment="1" applyBorder="1" applyFill="1" applyFont="1" borderId="3" fillId="0" fontId="7" numFmtId="0" xfId="1">
      <alignment horizontal="center" vertical="center"/>
    </xf>
    <xf applyAlignment="1" applyBorder="1" applyFill="1" applyFont="1" borderId="4" fillId="0" fontId="2" numFmtId="0" xfId="1">
      <alignment horizontal="center" vertical="center"/>
    </xf>
    <xf applyAlignment="1" applyBorder="1" applyFill="1" applyFont="1" borderId="5" fillId="0" fontId="2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12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3" customWidth="true" style="1" width="41.375" collapsed="false"/>
    <col min="4" max="4" customWidth="true" style="1" width="49.5" collapsed="false"/>
    <col min="5" max="5" customWidth="true" style="1" width="16.25" collapsed="false"/>
    <col min="6" max="6" customWidth="true" style="1" width="24.625" collapsed="false"/>
    <col min="7" max="8" bestFit="true" customWidth="true" style="1" width="10.75" collapsed="false"/>
    <col min="9" max="9" customWidth="true" style="3" width="13.75" collapsed="false"/>
    <col min="10" max="10" bestFit="true" customWidth="true" style="4" width="10.375" collapsed="false"/>
    <col min="11" max="11" bestFit="true" customWidth="true" style="4" width="10.75" collapsed="false"/>
    <col min="12" max="12" bestFit="true" customWidth="true" style="1" width="17.75" collapsed="false"/>
    <col min="13" max="13" bestFit="true" customWidth="true" style="1" width="12.75" collapsed="false"/>
    <col min="14" max="14" customWidth="true" style="1" width="16.25" collapsed="false"/>
    <col min="15" max="15" bestFit="true" customWidth="true" style="1" width="5.625" collapsed="false"/>
    <col min="16" max="16" customWidth="true" style="1" width="16.25" collapsed="false"/>
    <col min="17" max="17" bestFit="true" customWidth="true" style="1" width="5.625" collapsed="false"/>
    <col min="18" max="18" customWidth="true" style="1" width="16.25" collapsed="false"/>
    <col min="19" max="19" bestFit="true" customWidth="true" style="1" width="5.625" collapsed="false"/>
    <col min="20" max="20" customWidth="true" style="1" width="16.25" collapsed="false"/>
    <col min="21" max="21" bestFit="true" customWidth="true" style="1" width="5.625" collapsed="false"/>
    <col min="22" max="22" bestFit="true" customWidth="true" style="1" width="23.875" collapsed="false"/>
    <col min="23" max="23" bestFit="true" customWidth="true" style="1" width="16.125" collapsed="false"/>
    <col min="24" max="24" bestFit="true" customWidth="true" style="1" width="26.125" collapsed="false"/>
    <col min="25" max="25" bestFit="true" customWidth="true" style="1" width="19.875" collapsed="false"/>
    <col min="26" max="26" bestFit="true" customWidth="true" style="1" width="25.0" collapsed="false"/>
    <col min="27" max="16384" style="1" width="9.0" collapsed="false"/>
  </cols>
  <sheetData>
    <row customHeight="1" ht="13.5" r="1" spans="1:26">
      <c r="A1" s="5"/>
      <c r="B1" s="6"/>
      <c r="C1" s="6"/>
      <c r="D1" s="6"/>
      <c r="E1" s="6"/>
      <c r="F1" s="6"/>
      <c r="G1" s="6"/>
      <c r="H1" s="6"/>
      <c r="I1" s="7"/>
      <c r="J1" s="7"/>
      <c r="K1" s="7"/>
      <c r="L1" s="6"/>
      <c r="M1" s="6"/>
      <c r="N1" s="6"/>
      <c r="O1" s="6"/>
      <c r="P1" s="6"/>
      <c r="Q1" s="42" t="s">
        <v>40</v>
      </c>
      <c r="R1" s="42"/>
      <c r="S1" s="42"/>
      <c r="T1" s="42"/>
      <c r="U1" s="42"/>
      <c r="V1" s="42"/>
      <c r="W1" s="42"/>
      <c r="X1" s="42"/>
      <c r="Y1" s="42"/>
      <c r="Z1" s="43"/>
    </row>
    <row customHeight="1" ht="99" r="2" spans="1:26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4"/>
      <c r="R2" s="44"/>
      <c r="S2" s="44"/>
      <c r="T2" s="44"/>
      <c r="U2" s="44"/>
      <c r="V2" s="44"/>
      <c r="W2" s="44"/>
      <c r="X2" s="44"/>
      <c r="Y2" s="44"/>
      <c r="Z2" s="45"/>
    </row>
    <row customHeight="1" ht="39" r="3" spans="1:26">
      <c r="A3" s="50" t="s">
        <v>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6"/>
      <c r="R3" s="46"/>
      <c r="S3" s="46"/>
      <c r="T3" s="46"/>
      <c r="U3" s="46"/>
      <c r="V3" s="46"/>
      <c r="W3" s="46"/>
      <c r="X3" s="46"/>
      <c r="Y3" s="46"/>
      <c r="Z3" s="47"/>
    </row>
    <row customFormat="1" customHeight="1" ht="13.5" r="4" s="2" spans="1:2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52" t="s">
        <v>8</v>
      </c>
      <c r="H4" s="53"/>
      <c r="I4" s="9" t="s">
        <v>9</v>
      </c>
      <c r="J4" s="10" t="s">
        <v>10</v>
      </c>
      <c r="K4" s="11" t="s">
        <v>11</v>
      </c>
      <c r="L4" s="8" t="s">
        <v>12</v>
      </c>
      <c r="M4" s="12" t="s">
        <v>13</v>
      </c>
      <c r="N4" s="13" t="s">
        <v>14</v>
      </c>
      <c r="O4" s="11" t="s">
        <v>11</v>
      </c>
      <c r="P4" s="13" t="s">
        <v>15</v>
      </c>
      <c r="Q4" s="11" t="s">
        <v>11</v>
      </c>
      <c r="R4" s="13" t="s">
        <v>16</v>
      </c>
      <c r="S4" s="11" t="s">
        <v>11</v>
      </c>
      <c r="T4" s="13" t="s">
        <v>17</v>
      </c>
      <c r="U4" s="11" t="s">
        <v>11</v>
      </c>
      <c r="V4" s="8" t="s">
        <v>18</v>
      </c>
      <c r="W4" s="8" t="s">
        <v>19</v>
      </c>
      <c r="X4" s="14" t="s">
        <v>20</v>
      </c>
      <c r="Y4" s="8" t="s">
        <v>21</v>
      </c>
      <c r="Z4" s="8" t="s">
        <v>22</v>
      </c>
    </row>
    <row r="5" spans="1:26">
      <c r="A5" s="15" t="s">
        <v>23</v>
      </c>
      <c r="B5" s="15" t="s">
        <v>24</v>
      </c>
      <c r="C5" s="15"/>
      <c r="D5" s="15"/>
      <c r="E5" s="15"/>
      <c r="F5" s="15"/>
      <c r="G5" s="54" t="s">
        <v>25</v>
      </c>
      <c r="H5" s="55"/>
      <c r="I5" s="16"/>
      <c r="J5" s="17"/>
      <c r="K5" s="18" t="s">
        <v>26</v>
      </c>
      <c r="L5" s="19" t="s">
        <v>27</v>
      </c>
      <c r="M5" s="20" t="s">
        <v>28</v>
      </c>
      <c r="N5" s="21" t="s">
        <v>29</v>
      </c>
      <c r="O5" s="22" t="s">
        <v>26</v>
      </c>
      <c r="P5" s="21" t="s">
        <v>30</v>
      </c>
      <c r="Q5" s="22" t="s">
        <v>26</v>
      </c>
      <c r="R5" s="21" t="s">
        <v>31</v>
      </c>
      <c r="S5" s="22" t="s">
        <v>26</v>
      </c>
      <c r="T5" s="21" t="s">
        <v>32</v>
      </c>
      <c r="U5" s="22" t="s">
        <v>26</v>
      </c>
      <c r="V5" s="23" t="s">
        <v>33</v>
      </c>
      <c r="W5" s="23" t="s">
        <v>34</v>
      </c>
      <c r="X5" s="23" t="s">
        <v>35</v>
      </c>
      <c r="Y5" s="23" t="s">
        <v>36</v>
      </c>
      <c r="Z5" s="23" t="s">
        <v>37</v>
      </c>
    </row>
    <row r="6" spans="1:26">
      <c r="A6" s="24"/>
      <c r="B6" s="24"/>
      <c r="C6" s="24"/>
      <c r="D6" s="24"/>
      <c r="E6" s="24"/>
      <c r="F6" s="24"/>
      <c r="G6" s="25"/>
      <c r="H6" s="26"/>
      <c r="I6" s="27"/>
      <c r="J6" s="28"/>
      <c r="K6" s="29"/>
      <c r="L6" s="30" t="s">
        <v>38</v>
      </c>
      <c r="M6" s="30" t="s">
        <v>38</v>
      </c>
      <c r="N6" s="31" t="s">
        <v>39</v>
      </c>
      <c r="O6" s="32"/>
      <c r="P6" s="31" t="s">
        <v>39</v>
      </c>
      <c r="Q6" s="32"/>
      <c r="R6" s="31" t="s">
        <v>39</v>
      </c>
      <c r="S6" s="32"/>
      <c r="T6" s="31" t="s">
        <v>39</v>
      </c>
      <c r="U6" s="32"/>
      <c r="V6" s="31" t="s">
        <v>39</v>
      </c>
      <c r="W6" s="31" t="s">
        <v>39</v>
      </c>
      <c r="X6" s="31" t="s">
        <v>39</v>
      </c>
      <c r="Y6" s="31" t="s">
        <v>39</v>
      </c>
      <c r="Z6" s="30" t="s">
        <v>39</v>
      </c>
    </row>
    <row customFormat="1" customHeight="1" ht="13.5" r="7" s="2" spans="1:26">
      <c r="A7" s="38" t="s">
        <v>41</v>
      </c>
      <c r="B7" s="38" t="s">
        <v>42</v>
      </c>
      <c r="C7" s="38" t="s">
        <v>43</v>
      </c>
      <c r="D7" s="38" t="s">
        <v>44</v>
      </c>
      <c r="E7" s="38" t="s">
        <v>45</v>
      </c>
      <c r="F7" s="38" t="s">
        <v>46</v>
      </c>
      <c r="G7" s="38" t="s">
        <v>47</v>
      </c>
      <c r="H7" s="38" t="s">
        <v>48</v>
      </c>
      <c r="I7" s="38"/>
      <c r="J7" s="39"/>
      <c r="K7" s="40"/>
      <c r="L7" s="33" t="n">
        <f>0.03</f>
        <v>0.03</v>
      </c>
      <c r="M7" s="34" t="n">
        <f>0</f>
        <v>0.0</v>
      </c>
      <c r="N7" s="35" t="n">
        <f>99.95</f>
        <v>99.95</v>
      </c>
      <c r="O7" s="41" t="s">
        <v>49</v>
      </c>
      <c r="P7" s="35" t="n">
        <f>99.95</f>
        <v>99.95</v>
      </c>
      <c r="Q7" s="41" t="s">
        <v>49</v>
      </c>
      <c r="R7" s="35" t="n">
        <f>99.95</f>
        <v>99.95</v>
      </c>
      <c r="S7" s="41" t="s">
        <v>49</v>
      </c>
      <c r="T7" s="35" t="n">
        <f>99.95</f>
        <v>99.95</v>
      </c>
      <c r="U7" s="41" t="s">
        <v>50</v>
      </c>
      <c r="V7" s="36" t="n">
        <f>99.95</f>
        <v>99.95</v>
      </c>
      <c r="W7" s="37" t="n">
        <f>81000000</f>
        <v>8.1E7</v>
      </c>
      <c r="X7" s="37" t="str">
        <f>"－"</f>
        <v>－</v>
      </c>
      <c r="Y7" s="37" t="n">
        <f>80959500</f>
        <v>8.09595E7</v>
      </c>
      <c r="Z7" s="37" t="str">
        <f>"－"</f>
        <v>－</v>
      </c>
    </row>
    <row r="8">
      <c r="A8" s="38" t="s">
        <v>41</v>
      </c>
      <c r="B8" s="38" t="s">
        <v>51</v>
      </c>
      <c r="C8" s="38" t="s">
        <v>52</v>
      </c>
      <c r="D8" s="38" t="s">
        <v>53</v>
      </c>
      <c r="E8" s="38" t="s">
        <v>54</v>
      </c>
      <c r="F8" s="38" t="s">
        <v>55</v>
      </c>
      <c r="G8" s="38" t="s">
        <v>56</v>
      </c>
      <c r="H8" s="38" t="s">
        <v>57</v>
      </c>
      <c r="I8" s="38"/>
      <c r="J8" s="39"/>
      <c r="K8" s="40"/>
      <c r="L8" s="33" t="str">
        <f>"*"</f>
        <v>*</v>
      </c>
      <c r="M8" s="34" t="n">
        <f>0</f>
        <v>0.0</v>
      </c>
      <c r="N8" s="35" t="n">
        <f>124</f>
        <v>124.0</v>
      </c>
      <c r="O8" s="41" t="s">
        <v>58</v>
      </c>
      <c r="P8" s="35" t="n">
        <f>124</f>
        <v>124.0</v>
      </c>
      <c r="Q8" s="41" t="s">
        <v>58</v>
      </c>
      <c r="R8" s="35" t="n">
        <f>121.05</f>
        <v>121.05</v>
      </c>
      <c r="S8" s="41" t="s">
        <v>59</v>
      </c>
      <c r="T8" s="35" t="n">
        <f>123</f>
        <v>123.0</v>
      </c>
      <c r="U8" s="41" t="s">
        <v>60</v>
      </c>
      <c r="V8" s="36" t="n">
        <f>122.8</f>
        <v>122.8</v>
      </c>
      <c r="W8" s="37" t="n">
        <f>61000000</f>
        <v>6.1E7</v>
      </c>
      <c r="X8" s="37" t="n">
        <f>53000000</f>
        <v>5.3E7</v>
      </c>
      <c r="Y8" s="37" t="n">
        <f>76714000</f>
        <v>7.6714E7</v>
      </c>
      <c r="Z8" s="37" t="n">
        <f>66886000</f>
        <v>6.6886E7</v>
      </c>
    </row>
    <row r="9">
      <c r="A9" s="38" t="s">
        <v>41</v>
      </c>
      <c r="B9" s="38" t="s">
        <v>61</v>
      </c>
      <c r="C9" s="38" t="s">
        <v>62</v>
      </c>
      <c r="D9" s="38" t="s">
        <v>63</v>
      </c>
      <c r="E9" s="38" t="s">
        <v>64</v>
      </c>
      <c r="F9" s="38" t="s">
        <v>65</v>
      </c>
      <c r="G9" s="38" t="s">
        <v>47</v>
      </c>
      <c r="H9" s="38" t="s">
        <v>66</v>
      </c>
      <c r="I9" s="38"/>
      <c r="J9" s="39"/>
      <c r="K9" s="40"/>
      <c r="L9" s="33" t="n">
        <f>0.06</f>
        <v>0.06</v>
      </c>
      <c r="M9" s="34" t="n">
        <f>0</f>
        <v>0.0</v>
      </c>
      <c r="N9" s="35" t="n">
        <f>99.9</f>
        <v>99.9</v>
      </c>
      <c r="O9" s="41" t="s">
        <v>67</v>
      </c>
      <c r="P9" s="35" t="n">
        <f>99.9</f>
        <v>99.9</v>
      </c>
      <c r="Q9" s="41" t="s">
        <v>67</v>
      </c>
      <c r="R9" s="35" t="n">
        <f>99.9</f>
        <v>99.9</v>
      </c>
      <c r="S9" s="41" t="s">
        <v>67</v>
      </c>
      <c r="T9" s="35" t="n">
        <f>99.9</f>
        <v>99.9</v>
      </c>
      <c r="U9" s="41" t="s">
        <v>67</v>
      </c>
      <c r="V9" s="36" t="n">
        <f>99.9</f>
        <v>99.9</v>
      </c>
      <c r="W9" s="37" t="n">
        <f>14000000</f>
        <v>1.4E7</v>
      </c>
      <c r="X9" s="37" t="str">
        <f>"－"</f>
        <v>－</v>
      </c>
      <c r="Y9" s="37" t="n">
        <f>13986000</f>
        <v>1.3986E7</v>
      </c>
      <c r="Z9" s="37" t="str">
        <f>"－"</f>
        <v>－</v>
      </c>
    </row>
    <row r="10">
      <c r="A10" s="38" t="s">
        <v>41</v>
      </c>
      <c r="B10" s="38" t="s">
        <v>68</v>
      </c>
      <c r="C10" s="38" t="s">
        <v>69</v>
      </c>
      <c r="D10" s="38" t="s">
        <v>70</v>
      </c>
      <c r="E10" s="38" t="s">
        <v>71</v>
      </c>
      <c r="F10" s="38" t="s">
        <v>72</v>
      </c>
      <c r="G10" s="38" t="s">
        <v>73</v>
      </c>
      <c r="H10" s="38" t="s">
        <v>74</v>
      </c>
      <c r="I10" s="38"/>
      <c r="J10" s="39"/>
      <c r="K10" s="40"/>
      <c r="L10" s="33" t="n">
        <f>1.357</f>
        <v>1.357</v>
      </c>
      <c r="M10" s="34" t="n">
        <f>0</f>
        <v>0.0</v>
      </c>
      <c r="N10" s="35" t="n">
        <f>100.05</f>
        <v>100.05</v>
      </c>
      <c r="O10" s="41" t="s">
        <v>75</v>
      </c>
      <c r="P10" s="35" t="n">
        <f>100.05</f>
        <v>100.05</v>
      </c>
      <c r="Q10" s="41" t="s">
        <v>75</v>
      </c>
      <c r="R10" s="35" t="n">
        <f>99.6</f>
        <v>99.6</v>
      </c>
      <c r="S10" s="41" t="s">
        <v>76</v>
      </c>
      <c r="T10" s="35" t="n">
        <f>99.6</f>
        <v>99.6</v>
      </c>
      <c r="U10" s="41" t="s">
        <v>76</v>
      </c>
      <c r="V10" s="36" t="n">
        <f>99.83</f>
        <v>99.83</v>
      </c>
      <c r="W10" s="37" t="n">
        <f>3000000</f>
        <v>3000000.0</v>
      </c>
      <c r="X10" s="37" t="str">
        <f>"－"</f>
        <v>－</v>
      </c>
      <c r="Y10" s="37" t="n">
        <f>2993000</f>
        <v>2993000.0</v>
      </c>
      <c r="Z10" s="37" t="str">
        <f>"－"</f>
        <v>－</v>
      </c>
    </row>
    <row r="11">
      <c r="A11" s="38" t="s">
        <v>41</v>
      </c>
      <c r="B11" s="38" t="s">
        <v>77</v>
      </c>
      <c r="C11" s="38" t="s">
        <v>78</v>
      </c>
      <c r="D11" s="38" t="s">
        <v>79</v>
      </c>
      <c r="E11" s="38" t="s">
        <v>80</v>
      </c>
      <c r="F11" s="38" t="s">
        <v>81</v>
      </c>
      <c r="G11" s="38" t="s">
        <v>82</v>
      </c>
      <c r="H11" s="38" t="s">
        <v>83</v>
      </c>
      <c r="I11" s="38"/>
      <c r="J11" s="39"/>
      <c r="K11" s="40"/>
      <c r="L11" s="33" t="n">
        <f>0.125</f>
        <v>0.125</v>
      </c>
      <c r="M11" s="34" t="n">
        <f>0</f>
        <v>0.0</v>
      </c>
      <c r="N11" s="35" t="n">
        <f>100</f>
        <v>100.0</v>
      </c>
      <c r="O11" s="41" t="s">
        <v>84</v>
      </c>
      <c r="P11" s="35" t="n">
        <f>100</f>
        <v>100.0</v>
      </c>
      <c r="Q11" s="41" t="s">
        <v>84</v>
      </c>
      <c r="R11" s="35" t="n">
        <f>99.9</f>
        <v>99.9</v>
      </c>
      <c r="S11" s="41" t="s">
        <v>85</v>
      </c>
      <c r="T11" s="35" t="n">
        <f>99.9</f>
        <v>99.9</v>
      </c>
      <c r="U11" s="41" t="s">
        <v>60</v>
      </c>
      <c r="V11" s="36" t="n">
        <f>99.93</f>
        <v>99.93</v>
      </c>
      <c r="W11" s="37" t="n">
        <f>12000000</f>
        <v>1.2E7</v>
      </c>
      <c r="X11" s="37" t="str">
        <f>"－"</f>
        <v>－</v>
      </c>
      <c r="Y11" s="37" t="n">
        <f>11989000</f>
        <v>1.1989E7</v>
      </c>
      <c r="Z11" s="37" t="str">
        <f>"－"</f>
        <v>－</v>
      </c>
    </row>
    <row r="12">
      <c r="A12" s="38" t="s">
        <v>41</v>
      </c>
      <c r="B12" s="38" t="s">
        <v>86</v>
      </c>
      <c r="C12" s="38" t="s">
        <v>87</v>
      </c>
      <c r="D12" s="38" t="s">
        <v>88</v>
      </c>
      <c r="E12" s="38" t="s">
        <v>89</v>
      </c>
      <c r="F12" s="38" t="s">
        <v>90</v>
      </c>
      <c r="G12" s="38" t="s">
        <v>91</v>
      </c>
      <c r="H12" s="38" t="s">
        <v>92</v>
      </c>
      <c r="I12" s="38"/>
      <c r="J12" s="39"/>
      <c r="K12" s="40"/>
      <c r="L12" s="33" t="str">
        <f>"*"</f>
        <v>*</v>
      </c>
      <c r="M12" s="34" t="n">
        <f>0</f>
        <v>0.0</v>
      </c>
      <c r="N12" s="35" t="n">
        <f>274.9</f>
        <v>274.9</v>
      </c>
      <c r="O12" s="41" t="s">
        <v>93</v>
      </c>
      <c r="P12" s="35" t="n">
        <f>282.15</f>
        <v>282.15</v>
      </c>
      <c r="Q12" s="41" t="s">
        <v>94</v>
      </c>
      <c r="R12" s="35" t="n">
        <f>274.9</f>
        <v>274.9</v>
      </c>
      <c r="S12" s="41" t="s">
        <v>93</v>
      </c>
      <c r="T12" s="35" t="n">
        <f>282.15</f>
        <v>282.15</v>
      </c>
      <c r="U12" s="41" t="s">
        <v>94</v>
      </c>
      <c r="V12" s="36" t="n">
        <f>278.53</f>
        <v>278.53</v>
      </c>
      <c r="W12" s="37" t="n">
        <f>403000000</f>
        <v>4.03E8</v>
      </c>
      <c r="X12" s="37" t="n">
        <f>400000000</f>
        <v>4.0E8</v>
      </c>
      <c r="Y12" s="37" t="n">
        <f>1129632000</f>
        <v>1.129632E9</v>
      </c>
      <c r="Z12" s="37" t="n">
        <f>1121240000</f>
        <v>1.12124E9</v>
      </c>
    </row>
  </sheetData>
  <mergeCells count="5">
    <mergeCell ref="Q1:Z3"/>
    <mergeCell ref="A2:P2"/>
    <mergeCell ref="A3:P3"/>
    <mergeCell ref="G4:H4"/>
    <mergeCell ref="G5:H5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BO_EM0001</vt:lpstr>
      <vt:lpstr>BO_EM0001!Print_Titles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2018-09-10T11:40:52Z</dcterms:created>
  <cp:lastPrinted>2018-09-10T11:46:24Z</cp:lastPrinted>
  <dcterms:modified xsi:type="dcterms:W3CDTF">2020-05-11T08:37:36Z</dcterms:modified>
</cp:coreProperties>
</file>